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9.xml" ContentType="application/vnd.openxmlformats-officedocument.spreadsheetml.table+xml"/>
  <Override PartName="/xl/drawings/drawing8.xml" ContentType="application/vnd.openxmlformats-officedocument.drawing+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10.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Julia\Documents\PLDO,PLOA,PPA,LDO\LOA 2024\"/>
    </mc:Choice>
  </mc:AlternateContent>
  <xr:revisionPtr revIDLastSave="0" documentId="13_ncr:1_{BB61C36B-0D54-457F-BC37-0D1022496713}" xr6:coauthVersionLast="47" xr6:coauthVersionMax="47" xr10:uidLastSave="{00000000-0000-0000-0000-000000000000}"/>
  <workbookProtection workbookAlgorithmName="SHA-512" workbookHashValue="1DsSOGcgJ2UcC8ISAU1yXQpxaK2u9X2raMQeLEEyjuk6vqOk9OiyUzkW0+kHM5uUt01sNv6rzjr1Vh2u3jg/PQ==" workbookSaltValue="Rt7khlXFEy0FCOyymXf0Og==" workbookSpinCount="100000" lockStructure="1"/>
  <bookViews>
    <workbookView xWindow="-120" yWindow="-120" windowWidth="20730" windowHeight="11160" firstSheet="2" activeTab="2" xr2:uid="{00000000-000D-0000-FFFF-FFFF00000000}"/>
  </bookViews>
  <sheets>
    <sheet name="Menu" sheetId="13" r:id="rId1"/>
    <sheet name="Listas Suspensas" sheetId="17" state="hidden" r:id="rId2"/>
    <sheet name="Pré-LOA 2024" sheetId="1" r:id="rId3"/>
    <sheet name="Apoio - Lista de Credores" sheetId="11" r:id="rId4"/>
    <sheet name="Apoio - Catálogo de POs" sheetId="5" r:id="rId5"/>
    <sheet name="Apoio - Funções-Programas" sheetId="3" r:id="rId6"/>
    <sheet name="Apoio - Lista de ações" sheetId="6" r:id="rId7"/>
    <sheet name="Função_Padrão" sheetId="4" state="hidden" r:id="rId8"/>
    <sheet name="Apoio - Lista de NDs" sheetId="7" r:id="rId9"/>
    <sheet name="Apoio - Lista de UOs" sheetId="2" r:id="rId10"/>
    <sheet name="Apoio CO - Pré-LOA 2024" sheetId="8" r:id="rId11"/>
    <sheet name="Regras de UO-Fonte-CO" sheetId="9" state="hidden" r:id="rId12"/>
    <sheet name="Apoio - Fontes e Detalhamentos" sheetId="10" r:id="rId13"/>
    <sheet name="Apoio - Plano de Metas 2023" sheetId="16" r:id="rId14"/>
  </sheets>
  <definedNames>
    <definedName name="_xlnm._FilterDatabase" localSheetId="13" hidden="1">'Apoio - Plano de Metas 2023'!$A$2:$D$243</definedName>
    <definedName name="AptoAcao">'Apoio - Lista de ações'!$A$3:$A$835</definedName>
    <definedName name="AptoCatPO">Tabela11[Plano Orçamentário]</definedName>
    <definedName name="AptoElemDesp">'Apoio - Lista de NDs'!$A$23:$A$106</definedName>
    <definedName name="AptoGND">'Apoio - Lista de NDs'!$A$3:$A$9</definedName>
    <definedName name="AptoModApl">'Apoio - Lista de NDs'!$A$12:$A$20</definedName>
    <definedName name="AptoObjPO">'Apoio - Catálogo de POs'!#REF!</definedName>
    <definedName name="AptoProg">'Apoio - Funções-Programas'!$G$3:$G$34</definedName>
    <definedName name="AptoSubcatPO">'Apoio - Catálogo de POs'!#REF!</definedName>
    <definedName name="AptoSubfunc">'Apoio - Funções-Programas'!$D$3:$D$72</definedName>
    <definedName name="DEMAIS">'Regras de UO-Fonte-CO'!$CC$6:$CC$77</definedName>
    <definedName name="DEMAIS_CO_FR_500">'Regras de UO-Fonte-CO'!$CG$6</definedName>
    <definedName name="DEMAIS_CO_FR_501">'Regras de UO-Fonte-CO'!$CG$7</definedName>
    <definedName name="DEMAIS_CO_FR_502">'Regras de UO-Fonte-CO'!$CG$8</definedName>
    <definedName name="DEMAIS_CO_FR_700">'Regras de UO-Fonte-CO'!$CG$9:$CG$11</definedName>
    <definedName name="DEMAIS_CO_FR_701">'Regras de UO-Fonte-CO'!$CG$12:$CG$14</definedName>
    <definedName name="DEMAIS_CO_FR_702">'Regras de UO-Fonte-CO'!$CG$15</definedName>
    <definedName name="DEMAIS_CO_FR_703">'Regras de UO-Fonte-CO'!$CG$16</definedName>
    <definedName name="DEMAIS_CO_FR_704">'Regras de UO-Fonte-CO'!$CG$17</definedName>
    <definedName name="DEMAIS_CO_FR_705">'Regras de UO-Fonte-CO'!$CG$18</definedName>
    <definedName name="DEMAIS_CO_FR_706">'Regras de UO-Fonte-CO'!$CG$19</definedName>
    <definedName name="DEMAIS_CO_FR_707">'Regras de UO-Fonte-CO'!$CG$20</definedName>
    <definedName name="DEMAIS_CO_FR_710">'Regras de UO-Fonte-CO'!$CG$21</definedName>
    <definedName name="DEMAIS_CO_FR_711">'Regras de UO-Fonte-CO'!$CG$22</definedName>
    <definedName name="DEMAIS_CO_FR_749">'Regras de UO-Fonte-CO'!$CG$23:$CG$27</definedName>
    <definedName name="DEMAIS_CO_FR_750">'Regras de UO-Fonte-CO'!$CG$28</definedName>
    <definedName name="DEMAIS_CO_FR_751">'Regras de UO-Fonte-CO'!$CG$29</definedName>
    <definedName name="DEMAIS_CO_FR_753">'Regras de UO-Fonte-CO'!$CG$30</definedName>
    <definedName name="DEMAIS_CO_FR_754">'Regras de UO-Fonte-CO'!$CG$31</definedName>
    <definedName name="DEMAIS_CO_FR_755">'Regras de UO-Fonte-CO'!$CG$32</definedName>
    <definedName name="DEMAIS_CO_FR_759">'Regras de UO-Fonte-CO'!$CG$33</definedName>
    <definedName name="DEMAIS_CO_FR_799">'Regras de UO-Fonte-CO'!$CG$34</definedName>
    <definedName name="DEMAIS_CO_FR_899">'Regras de UO-Fonte-CO'!$CG$35</definedName>
    <definedName name="FMAS_CO_FR_500">'Regras de UO-Fonte-CO'!$U$6</definedName>
    <definedName name="FMAS_CO_FR_501">'Regras de UO-Fonte-CO'!$U$7</definedName>
    <definedName name="FMAS_CO_FR_502">'Regras de UO-Fonte-CO'!$U$8</definedName>
    <definedName name="FMAS_CO_FR_660">'Regras de UO-Fonte-CO'!$U$9</definedName>
    <definedName name="FMAS_CO_FR_661">'Regras de UO-Fonte-CO'!$U$10</definedName>
    <definedName name="FMAS_CO_FR_662">'Regras de UO-Fonte-CO'!$U$11</definedName>
    <definedName name="FMAS_CO_FR_665">'Regras de UO-Fonte-CO'!$U$12:$U$16</definedName>
    <definedName name="FMAS_CO_FR_669">'Regras de UO-Fonte-CO'!$U$17</definedName>
    <definedName name="FMAS_CO_FR_700">'Regras de UO-Fonte-CO'!$U$18:$U$20</definedName>
    <definedName name="FMAS_CO_FR_701">'Regras de UO-Fonte-CO'!$U$21:$U$23</definedName>
    <definedName name="FMAS_CO_FR_702">'Regras de UO-Fonte-CO'!$U$24</definedName>
    <definedName name="FMAS_CO_FR_703">'Regras de UO-Fonte-CO'!$U$25</definedName>
    <definedName name="FMAS_CO_FR_704">'Regras de UO-Fonte-CO'!$U$26</definedName>
    <definedName name="FMAS_CO_FR_705">'Regras de UO-Fonte-CO'!$U$27</definedName>
    <definedName name="FMAS_CO_FR_706">'Regras de UO-Fonte-CO'!$U$28</definedName>
    <definedName name="FMAS_CO_FR_707">'Regras de UO-Fonte-CO'!$U$29</definedName>
    <definedName name="FMAS_CO_FR_710">'Regras de UO-Fonte-CO'!$U$30</definedName>
    <definedName name="FMAS_CO_FR_711">'Regras de UO-Fonte-CO'!$U$31</definedName>
    <definedName name="FMAS_CO_FR_749">'Regras de UO-Fonte-CO'!$U$32:$U$36</definedName>
    <definedName name="FMAS_CO_FR_750">'Regras de UO-Fonte-CO'!$U$37</definedName>
    <definedName name="FMAS_CO_FR_751">'Regras de UO-Fonte-CO'!$U$38</definedName>
    <definedName name="FMAS_CO_FR_753">'Regras de UO-Fonte-CO'!$U$39</definedName>
    <definedName name="FMAS_CO_FR_754">'Regras de UO-Fonte-CO'!$U$40</definedName>
    <definedName name="FMAS_CO_FR_755">'Regras de UO-Fonte-CO'!$U$41</definedName>
    <definedName name="FMAS_CO_FR_759">'Regras de UO-Fonte-CO'!$U$42</definedName>
    <definedName name="FMAS_CO_FR_799">'Regras de UO-Fonte-CO'!$U$43</definedName>
    <definedName name="FMAS_CO_FR_899">'Regras de UO-Fonte-CO'!$U$44</definedName>
    <definedName name="FME_CO_FR_500">'Regras de UO-Fonte-CO'!$E$6:$E$7</definedName>
    <definedName name="FME_CO_FR_501">'Regras de UO-Fonte-CO'!$E$8</definedName>
    <definedName name="FME_CO_FR_502">'Regras de UO-Fonte-CO'!$E$9</definedName>
    <definedName name="FME_CO_FR_540">'Regras de UO-Fonte-CO'!$E$10:$E$11</definedName>
    <definedName name="FME_CO_FR_541">'Regras de UO-Fonte-CO'!$E$12:$E$13</definedName>
    <definedName name="FME_CO_FR_542">'Regras de UO-Fonte-CO'!$E$14:$E$15</definedName>
    <definedName name="FME_CO_FR_543">'Regras de UO-Fonte-CO'!$E$16</definedName>
    <definedName name="FME_CO_FR_544">'Regras de UO-Fonte-CO'!$E$17</definedName>
    <definedName name="FME_CO_FR_550">'Regras de UO-Fonte-CO'!$E$18</definedName>
    <definedName name="FME_CO_FR_551">'Regras de UO-Fonte-CO'!$E$19</definedName>
    <definedName name="FME_CO_FR_552">'Regras de UO-Fonte-CO'!$E$20</definedName>
    <definedName name="FME_CO_FR_553">'Regras de UO-Fonte-CO'!$E$21</definedName>
    <definedName name="FME_CO_FR_569">'Regras de UO-Fonte-CO'!$E$22</definedName>
    <definedName name="FME_CO_FR_570">'Regras de UO-Fonte-CO'!$E$23:$E$25</definedName>
    <definedName name="FME_CO_FR_571">'Regras de UO-Fonte-CO'!$E$26:$E$28</definedName>
    <definedName name="FME_CO_FR_572">'Regras de UO-Fonte-CO'!$E$29</definedName>
    <definedName name="FME_CO_FR_573">'Regras de UO-Fonte-CO'!$E$30</definedName>
    <definedName name="FME_CO_FR_574">'Regras de UO-Fonte-CO'!$E$31</definedName>
    <definedName name="FME_CO_FR_575">'Regras de UO-Fonte-CO'!$E$32</definedName>
    <definedName name="FME_CO_FR_576">'Regras de UO-Fonte-CO'!$E$33</definedName>
    <definedName name="FME_CO_FR_599">'Regras de UO-Fonte-CO'!$E$34</definedName>
    <definedName name="FME_CO_FR_700">'Regras de UO-Fonte-CO'!$E$35:$E$37</definedName>
    <definedName name="FME_CO_FR_701">'Regras de UO-Fonte-CO'!$E$38:$E$40</definedName>
    <definedName name="FME_CO_FR_702">'Regras de UO-Fonte-CO'!$E$41</definedName>
    <definedName name="FME_CO_FR_703">'Regras de UO-Fonte-CO'!$E$42</definedName>
    <definedName name="FME_CO_FR_704">'Regras de UO-Fonte-CO'!$E$43</definedName>
    <definedName name="FME_CO_FR_705">'Regras de UO-Fonte-CO'!$E$44</definedName>
    <definedName name="FME_CO_FR_706">'Regras de UO-Fonte-CO'!$E$45</definedName>
    <definedName name="FME_CO_FR_707">'Regras de UO-Fonte-CO'!$E$46</definedName>
    <definedName name="FME_CO_FR_710">'Regras de UO-Fonte-CO'!$E$47</definedName>
    <definedName name="FME_CO_FR_711">'Regras de UO-Fonte-CO'!$E$48</definedName>
    <definedName name="FME_CO_FR_749">'Regras de UO-Fonte-CO'!$E$49:$E$53</definedName>
    <definedName name="FME_CO_FR_750">'Regras de UO-Fonte-CO'!$E$54</definedName>
    <definedName name="FME_CO_FR_751">'Regras de UO-Fonte-CO'!$E$55</definedName>
    <definedName name="FME_CO_FR_753">'Regras de UO-Fonte-CO'!$E$56</definedName>
    <definedName name="FME_CO_FR_754">'Regras de UO-Fonte-CO'!$E$57</definedName>
    <definedName name="FME_CO_FR_755">'Regras de UO-Fonte-CO'!$E$58</definedName>
    <definedName name="FME_CO_FR_799">'Regras de UO-Fonte-CO'!$E$59</definedName>
    <definedName name="FME_CO_FR_899">'Regras de UO-Fonte-CO'!$E$60</definedName>
    <definedName name="FMMU_CO_FR_500">'Regras de UO-Fonte-CO'!$BY$6</definedName>
    <definedName name="FMMU_CO_FR_501">'Regras de UO-Fonte-CO'!$BY$7</definedName>
    <definedName name="FMMU_CO_FR_502">'Regras de UO-Fonte-CO'!$BY$8</definedName>
    <definedName name="FMMU_CO_FR_700">'Regras de UO-Fonte-CO'!$BY$9:$BY$11</definedName>
    <definedName name="FMMU_CO_FR_701">'Regras de UO-Fonte-CO'!$BY$12:$BY$14</definedName>
    <definedName name="FMMU_CO_FR_702">'Regras de UO-Fonte-CO'!$BY$15</definedName>
    <definedName name="FMMU_CO_FR_703">'Regras de UO-Fonte-CO'!$BY$16</definedName>
    <definedName name="FMMU_CO_FR_704">'Regras de UO-Fonte-CO'!$BY$17</definedName>
    <definedName name="FMMU_CO_FR_705">'Regras de UO-Fonte-CO'!$BY$18</definedName>
    <definedName name="FMMU_CO_FR_706">'Regras de UO-Fonte-CO'!$BY$19</definedName>
    <definedName name="FMMU_CO_FR_707">'Regras de UO-Fonte-CO'!$BY$20</definedName>
    <definedName name="FMMU_CO_FR_710">'Regras de UO-Fonte-CO'!$BY$21</definedName>
    <definedName name="FMMU_CO_FR_711">'Regras de UO-Fonte-CO'!$BY$22</definedName>
    <definedName name="FMMU_CO_FR_749">'Regras de UO-Fonte-CO'!$BY$23:$BY$27</definedName>
    <definedName name="FMMU_CO_FR_750">'Regras de UO-Fonte-CO'!$BY$28</definedName>
    <definedName name="FMMU_CO_FR_751">'Regras de UO-Fonte-CO'!$BY$29</definedName>
    <definedName name="FMMU_CO_FR_753">'Regras de UO-Fonte-CO'!$BY$30</definedName>
    <definedName name="FMMU_CO_FR_754">'Regras de UO-Fonte-CO'!$BY$31</definedName>
    <definedName name="FMMU_CO_FR_755">'Regras de UO-Fonte-CO'!$BY$32</definedName>
    <definedName name="FMMU_CO_FR_759">'Regras de UO-Fonte-CO'!$BY$33</definedName>
    <definedName name="FMMU_CO_FR_799">'Regras de UO-Fonte-CO'!$BY$34</definedName>
    <definedName name="FMMU_CO_FR_899">'Regras de UO-Fonte-CO'!$BY$35</definedName>
    <definedName name="FUHAB_CO_FR_500">'Regras de UO-Fonte-CO'!$BQ$6</definedName>
    <definedName name="FUHAB_CO_FR_501">'Regras de UO-Fonte-CO'!$BQ$7</definedName>
    <definedName name="FUHAB_CO_FR_502">'Regras de UO-Fonte-CO'!$BQ$8</definedName>
    <definedName name="FUHAB_CO_FR_700">'Regras de UO-Fonte-CO'!$BQ$9:$BQ$11</definedName>
    <definedName name="FUHAB_CO_FR_701">'Regras de UO-Fonte-CO'!$BQ$12:$BQ$14</definedName>
    <definedName name="FUHAB_CO_FR_702">'Regras de UO-Fonte-CO'!$BQ$15</definedName>
    <definedName name="FUHAB_CO_FR_703">'Regras de UO-Fonte-CO'!$BQ$16</definedName>
    <definedName name="FUHAB_CO_FR_704">'Regras de UO-Fonte-CO'!$BQ$17</definedName>
    <definedName name="FUHAB_CO_FR_705">'Regras de UO-Fonte-CO'!$BQ$18</definedName>
    <definedName name="FUHAB_CO_FR_706">'Regras de UO-Fonte-CO'!$BQ$19</definedName>
    <definedName name="FUHAB_CO_FR_707">'Regras de UO-Fonte-CO'!$BQ$20</definedName>
    <definedName name="FUHAB_CO_FR_710">'Regras de UO-Fonte-CO'!$BQ$21</definedName>
    <definedName name="FUHAB_CO_FR_711">'Regras de UO-Fonte-CO'!$BQ$22</definedName>
    <definedName name="FUHAB_CO_FR_749">'Regras de UO-Fonte-CO'!$BQ$23:$BQ$27</definedName>
    <definedName name="FUHAB_CO_FR_750">'Regras de UO-Fonte-CO'!$BQ$28</definedName>
    <definedName name="FUHAB_CO_FR_751">'Regras de UO-Fonte-CO'!$BQ$29</definedName>
    <definedName name="FUHAB_CO_FR_753">'Regras de UO-Fonte-CO'!$BQ$30</definedName>
    <definedName name="FUHAB_CO_FR_754">'Regras de UO-Fonte-CO'!$BQ$31</definedName>
    <definedName name="FUHAB_CO_FR_755">'Regras de UO-Fonte-CO'!$BQ$32</definedName>
    <definedName name="FUHAB_CO_FR_759">'Regras de UO-Fonte-CO'!$BQ$33</definedName>
    <definedName name="FUHAB_CO_FR_799">'Regras de UO-Fonte-CO'!$BQ$34</definedName>
    <definedName name="FUHAB_CO_FR_899">'Regras de UO-Fonte-CO'!$BQ$35</definedName>
    <definedName name="FUMTER_CO_FR_500">'Regras de UO-Fonte-CO'!$BI$6</definedName>
    <definedName name="FUMTER_CO_FR_501">'Regras de UO-Fonte-CO'!$BI$7</definedName>
    <definedName name="FUMTER_CO_FR_502">'Regras de UO-Fonte-CO'!$BI$8</definedName>
    <definedName name="FUMTER_CO_FR_700">'Regras de UO-Fonte-CO'!$BI$9:$BI$11</definedName>
    <definedName name="FUMTER_CO_FR_701">'Regras de UO-Fonte-CO'!$BI$12:$BI$14</definedName>
    <definedName name="FUMTER_CO_FR_702">'Regras de UO-Fonte-CO'!$BI$15</definedName>
    <definedName name="FUMTER_CO_FR_703">'Regras de UO-Fonte-CO'!$BI$16</definedName>
    <definedName name="FUMTER_CO_FR_704">'Regras de UO-Fonte-CO'!$BI$17</definedName>
    <definedName name="FUMTER_CO_FR_705">'Regras de UO-Fonte-CO'!$BI$18</definedName>
    <definedName name="FUMTER_CO_FR_706">'Regras de UO-Fonte-CO'!$BI$19</definedName>
    <definedName name="FUMTER_CO_FR_707">'Regras de UO-Fonte-CO'!$BI$20</definedName>
    <definedName name="FUMTER_CO_FR_710">'Regras de UO-Fonte-CO'!$BI$21</definedName>
    <definedName name="FUMTER_CO_FR_711">'Regras de UO-Fonte-CO'!$BI$22</definedName>
    <definedName name="FUMTER_CO_FR_714">'Regras de UO-Fonte-CO'!$BI$23</definedName>
    <definedName name="FUMTER_CO_FR_749">'Regras de UO-Fonte-CO'!$BI$24:$BI$28</definedName>
    <definedName name="FUMTER_CO_FR_750">'Regras de UO-Fonte-CO'!$BI$29</definedName>
    <definedName name="FUMTER_CO_FR_751">'Regras de UO-Fonte-CO'!$BI$30</definedName>
    <definedName name="FUMTER_CO_FR_753">'Regras de UO-Fonte-CO'!$BI$31</definedName>
    <definedName name="FUMTER_CO_FR_754">'Regras de UO-Fonte-CO'!$BI$32</definedName>
    <definedName name="FUMTER_CO_FR_755">'Regras de UO-Fonte-CO'!$BI$33</definedName>
    <definedName name="FUMTER_CO_FR_759">'Regras de UO-Fonte-CO'!$BI$34</definedName>
    <definedName name="FUMTER_CO_FR_799">'Regras de UO-Fonte-CO'!$BI$35</definedName>
    <definedName name="FUMTER_CO_FR_899">'Regras de UO-Fonte-CO'!$BI$36</definedName>
    <definedName name="FuncaoCGM">Função_Padrão!$J$4</definedName>
    <definedName name="FuncaoCLIN">Função_Padrão!$J$5</definedName>
    <definedName name="FuncaoCMN">Função_Padrão!$J$6</definedName>
    <definedName name="FuncaoEFM">Função_Padrão!$J$7:$J$8</definedName>
    <definedName name="FuncaoEGP">Função_Padrão!$J$9</definedName>
    <definedName name="FuncaoEMUSA">Função_Padrão!$J$10</definedName>
    <definedName name="FuncaoFAN">Função_Padrão!$J$11</definedName>
    <definedName name="FuncaoFBC">Função_Padrão!$J$12</definedName>
    <definedName name="FuncaoFCE">Função_Padrão!$J$13:$J$16</definedName>
    <definedName name="FuncaoFER">Função_Padrão!$J$17</definedName>
    <definedName name="FuncaoFIA">Função_Padrão!$J$18</definedName>
    <definedName name="FuncaoFMAS">Função_Padrão!$J$19</definedName>
    <definedName name="FuncaoFMCA">Função_Padrão!$J$20</definedName>
    <definedName name="FuncaoFME">Função_Padrão!$J$21</definedName>
    <definedName name="FuncaoFMMU">Função_Padrão!$J$22</definedName>
    <definedName name="FuncaoFMT">Função_Padrão!$J$23</definedName>
    <definedName name="FuncaoFPGM">Função_Padrão!$J$24</definedName>
    <definedName name="FuncaoFUHAB">Função_Padrão!$J$25</definedName>
    <definedName name="FuncaoFUMTER">Função_Padrão!$J$26</definedName>
    <definedName name="FuncaoFUNDACAOSAUDE">Função_Padrão!$J$27</definedName>
    <definedName name="FuncaoFUNDEPI">Função_Padrão!$J$28</definedName>
    <definedName name="FuncaoFUNDOSAUDE">Função_Padrão!$J$29</definedName>
    <definedName name="FuncaoNELTUR">Função_Padrão!$J$30</definedName>
    <definedName name="FuncaoNITPREV">Função_Padrão!$J$31</definedName>
    <definedName name="FuncaoNITPREVFIN">Função_Padrão!$J$32</definedName>
    <definedName name="FuncaoNITPREVPREV">Função_Padrão!$J$33</definedName>
    <definedName name="FuncaoNITTRANS">Função_Padrão!$J$34</definedName>
    <definedName name="FuncaoPGM">Função_Padrão!$J$35</definedName>
    <definedName name="FuncaoRegional">Função_Padrão!$J$3</definedName>
    <definedName name="FuncaoRESERVA">Função_Padrão!$J$36</definedName>
    <definedName name="FuncaoSAE">Função_Padrão!$J$37:$J$38</definedName>
    <definedName name="FuncaoSECLIMA">Função_Padrão!$J$39</definedName>
    <definedName name="FuncaoSECONSER">Função_Padrão!$J$40</definedName>
    <definedName name="FuncaoSEDEN">Função_Padrão!$J$41:$J$43</definedName>
    <definedName name="FuncaoSEMPAS">Função_Padrão!$J$44</definedName>
    <definedName name="FuncaoSEMUG">Função_Padrão!$J$45</definedName>
    <definedName name="FuncaoSEOP">Função_Padrão!$J$46</definedName>
    <definedName name="FuncaoSEPLAG">Função_Padrão!$J$47</definedName>
    <definedName name="FuncaoSEXEC">Função_Padrão!$J$48</definedName>
    <definedName name="FuncaoSMA">Função_Padrão!$J$49</definedName>
    <definedName name="FuncaoSMAC">Função_Padrão!$J$50</definedName>
    <definedName name="FuncaoSMARHS">Função_Padrão!$J$51</definedName>
    <definedName name="FuncaoSMASES">Função_Padrão!$J$52</definedName>
    <definedName name="FuncaoSMC">Função_Padrão!$J$53</definedName>
    <definedName name="FuncaoSMCTI">Função_Padrão!$J$54</definedName>
    <definedName name="FuncaoSMDC">Função_Padrão!$J$55</definedName>
    <definedName name="FuncaoSMDCG">Função_Padrão!$J$56</definedName>
    <definedName name="FuncaoSMDH">Função_Padrão!$J$57</definedName>
    <definedName name="FuncaoSME">Função_Padrão!$J$58</definedName>
    <definedName name="FuncaoSMEL">Função_Padrão!$J$59</definedName>
    <definedName name="FuncaoSMF">Função_Padrão!$J$60</definedName>
    <definedName name="FuncaoSMHRF">Função_Padrão!$J$61</definedName>
    <definedName name="FuncaoSMID">Função_Padrão!$J$62</definedName>
    <definedName name="FuncaoSMO">Função_Padrão!$J$63</definedName>
    <definedName name="FuncaoSMRI">Função_Padrão!$J$64</definedName>
    <definedName name="FuncaoSMS">Função_Padrão!$J$65</definedName>
    <definedName name="FuncaoSMU">Função_Padrão!$J$66</definedName>
    <definedName name="FuncaoVP">Função_Padrão!$J$67</definedName>
    <definedName name="FUNDOSAUDE_CO_FR_500">'Regras de UO-Fonte-CO'!$M$6:$M$7</definedName>
    <definedName name="FUNDOSAUDE_CO_FR_501">'Regras de UO-Fonte-CO'!$M$8</definedName>
    <definedName name="FUNDOSAUDE_CO_FR_502">'Regras de UO-Fonte-CO'!$M$9:$M$10</definedName>
    <definedName name="FUNDOSAUDE_CO_FR_600">'Regras de UO-Fonte-CO'!$M$11</definedName>
    <definedName name="FUNDOSAUDE_CO_FR_601">'Regras de UO-Fonte-CO'!$M$12</definedName>
    <definedName name="FUNDOSAUDE_CO_FR_602">'Regras de UO-Fonte-CO'!$M$13</definedName>
    <definedName name="FUNDOSAUDE_CO_FR_603">'Regras de UO-Fonte-CO'!$M$14</definedName>
    <definedName name="FUNDOSAUDE_CO_FR_604">'Regras de UO-Fonte-CO'!$M$15</definedName>
    <definedName name="FUNDOSAUDE_CO_FR_621">'Regras de UO-Fonte-CO'!$M$16</definedName>
    <definedName name="FUNDOSAUDE_CO_FR_622">'Regras de UO-Fonte-CO'!$M$17</definedName>
    <definedName name="FUNDOSAUDE_CO_FR_631">'Regras de UO-Fonte-CO'!$M$18:$M$20</definedName>
    <definedName name="FUNDOSAUDE_CO_FR_632">'Regras de UO-Fonte-CO'!$M$21:$M$23</definedName>
    <definedName name="FUNDOSAUDE_CO_FR_633">'Regras de UO-Fonte-CO'!$M$24</definedName>
    <definedName name="FUNDOSAUDE_CO_FR_634">'Regras de UO-Fonte-CO'!$M$25</definedName>
    <definedName name="FUNDOSAUDE_CO_FR_635">'Regras de UO-Fonte-CO'!$M$26</definedName>
    <definedName name="FUNDOSAUDE_CO_FR_636">'Regras de UO-Fonte-CO'!$M$27</definedName>
    <definedName name="FUNDOSAUDE_CO_FR_659">'Regras de UO-Fonte-CO'!$M$28</definedName>
    <definedName name="FUNDOSAUDE_CO_FR_700">'Regras de UO-Fonte-CO'!$M$29:$M$31</definedName>
    <definedName name="FUNDOSAUDE_CO_FR_701">'Regras de UO-Fonte-CO'!$M$32:$M$34</definedName>
    <definedName name="FUNDOSAUDE_CO_FR_702">'Regras de UO-Fonte-CO'!$M$35</definedName>
    <definedName name="FUNDOSAUDE_CO_FR_703">'Regras de UO-Fonte-CO'!$M$36</definedName>
    <definedName name="FUNDOSAUDE_CO_FR_704">'Regras de UO-Fonte-CO'!$M$37</definedName>
    <definedName name="FUNDOSAUDE_CO_FR_705">'Regras de UO-Fonte-CO'!$M$38</definedName>
    <definedName name="FUNDOSAUDE_CO_FR_706">'Regras de UO-Fonte-CO'!$M$39</definedName>
    <definedName name="FUNDOSAUDE_CO_FR_707">'Regras de UO-Fonte-CO'!$M$40</definedName>
    <definedName name="FUNDOSAUDE_CO_FR_710">'Regras de UO-Fonte-CO'!$M$41</definedName>
    <definedName name="FUNDOSAUDE_CO_FR_711">'Regras de UO-Fonte-CO'!$M$42</definedName>
    <definedName name="FUNDOSAUDE_CO_FR_749">'Regras de UO-Fonte-CO'!$M$43:$M$47</definedName>
    <definedName name="FUNDOSAUDE_CO_FR_750">'Regras de UO-Fonte-CO'!$M$48</definedName>
    <definedName name="FUNDOSAUDE_CO_FR_751">'Regras de UO-Fonte-CO'!$M$49</definedName>
    <definedName name="FUNDOSAUDE_CO_FR_753">'Regras de UO-Fonte-CO'!$M$50</definedName>
    <definedName name="FUNDOSAUDE_CO_FR_754">'Regras de UO-Fonte-CO'!$M$51</definedName>
    <definedName name="FUNDOSAUDE_CO_FR_755">'Regras de UO-Fonte-CO'!$M$52</definedName>
    <definedName name="FUNDOSAUDE_CO_FR_759">'Regras de UO-Fonte-CO'!$M$53</definedName>
    <definedName name="FUNDOSAUDE_CO_FR_799">'Regras de UO-Fonte-CO'!$M$54</definedName>
    <definedName name="FUNDOSAUDE_CO_FR_899">'Regras de UO-Fonte-CO'!$M$55</definedName>
    <definedName name="Meta_Assist">'Apoio - Plano de Metas 2023'!$C$169:$C$173</definedName>
    <definedName name="Meta_CGM">'Apoio - Plano de Metas 2023'!$C$7:$C$11</definedName>
    <definedName name="Meta_CLIN">'Apoio - Plano de Metas 2023'!$C$12:$C$16</definedName>
    <definedName name="Meta_Educ">'Apoio - Plano de Metas 2023'!$C$51:$C$55</definedName>
    <definedName name="Meta_EGP">'Apoio - Plano de Metas 2023'!$C$17:$C$21</definedName>
    <definedName name="Meta_EMUSA">'Apoio - Plano de Metas 2023'!$C$22:$C$45</definedName>
    <definedName name="Meta_FAN">'Apoio - Plano de Metas 2023'!$C$46:$C$50</definedName>
    <definedName name="Meta_FUMTER">'Apoio - Plano de Metas 2023'!$C$56:$C$60</definedName>
    <definedName name="Meta_Habit">'Apoio - Plano de Metas 2023'!$C$214:$C$218</definedName>
    <definedName name="Meta_MeioA">'Apoio - Plano de Metas 2023'!$C$160:$C$168</definedName>
    <definedName name="Meta_NA">'Apoio - Plano de Metas 2023'!$C$243</definedName>
    <definedName name="Meta_NELTUR">'Apoio - Plano de Metas 2023'!$C$61:$C$65</definedName>
    <definedName name="Meta_NITPREV">'Apoio - Plano de Metas 2023'!$C$66:$C$70</definedName>
    <definedName name="Meta_NITTRANS">'Apoio - Plano de Metas 2023'!$C$71:$C$75</definedName>
    <definedName name="Meta_PGM">'Apoio - Plano de Metas 2023'!$C$76:$C$80</definedName>
    <definedName name="Meta_SAE">'Apoio - Plano de Metas 2023'!$C$81:$C$93</definedName>
    <definedName name="Meta_Saude">'Apoio - Plano de Metas 2023'!$C$229:$C$233</definedName>
    <definedName name="Meta_SECLIMA">'Apoio - Plano de Metas 2023'!$C$94:$C$98</definedName>
    <definedName name="Meta_SECONSER">'Apoio - Plano de Metas 2023'!$C$99:$C$103</definedName>
    <definedName name="Meta_SEDEN">'Apoio - Plano de Metas 2023'!$C$104:$C$108</definedName>
    <definedName name="Meta_SEMPAS">'Apoio - Plano de Metas 2023'!$C$109:$C$113</definedName>
    <definedName name="Meta_SEMUG">'Apoio - Plano de Metas 2023'!$C$114:$C$126</definedName>
    <definedName name="Meta_SEOP">'Apoio - Plano de Metas 2023'!$C$127:$C$131</definedName>
    <definedName name="Meta_SEPLAG">'Apoio - Plano de Metas 2023'!$C$132:$C$136</definedName>
    <definedName name="Meta_SEXEC">'Apoio - Plano de Metas 2023'!$C$137:$C$149</definedName>
    <definedName name="Meta_SMA">'Apoio - Plano de Metas 2023'!$C$150:$C$154</definedName>
    <definedName name="Meta_SMAC">'Apoio - Plano de Metas 2023'!$C$155:$C$159</definedName>
    <definedName name="Meta_SMC">'Apoio - Plano de Metas 2023'!$C$174:$C$178</definedName>
    <definedName name="Meta_SMCTI">'Apoio - Plano de Metas 2023'!$C$179:$C$183</definedName>
    <definedName name="Meta_SMDC">'Apoio - Plano de Metas 2023'!$C$184:$C$188</definedName>
    <definedName name="Meta_SMDCG">'Apoio - Plano de Metas 2023'!$C$189:$C$193</definedName>
    <definedName name="Meta_SMDH">'Apoio - Plano de Metas 2023'!$C$194:$C$198</definedName>
    <definedName name="Meta_SME">'Apoio - Plano de Metas 2023'!$C$199:$C$203</definedName>
    <definedName name="Meta_SMEL">'Apoio - Plano de Metas 2023'!$C$204:$C$208</definedName>
    <definedName name="Meta_SMF">'Apoio - Plano de Metas 2023'!$C$209:$C$213</definedName>
    <definedName name="Meta_SMID">'Apoio - Plano de Metas 2023'!$C$219:$C$223</definedName>
    <definedName name="Meta_SMO">'Apoio - Plano de Metas 2023'!$C$224:$C$228</definedName>
    <definedName name="Meta_SMU">'Apoio - Plano de Metas 2023'!$C$234:$C$242</definedName>
    <definedName name="NITPREV_CO_FR_500">'Regras de UO-Fonte-CO'!$AC$6</definedName>
    <definedName name="NITPREV_CO_FR_501">'Regras de UO-Fonte-CO'!$AC$7</definedName>
    <definedName name="NITPREV_CO_FR_502">'Regras de UO-Fonte-CO'!$AC$8</definedName>
    <definedName name="NITPREV_CO_FR_700">'Regras de UO-Fonte-CO'!$AC$9:$AC$11</definedName>
    <definedName name="NITPREV_CO_FR_701">'Regras de UO-Fonte-CO'!$AC$12:$AC$14</definedName>
    <definedName name="NITPREV_CO_FR_702">'Regras de UO-Fonte-CO'!$AC$15</definedName>
    <definedName name="NITPREV_CO_FR_703">'Regras de UO-Fonte-CO'!$AC$16</definedName>
    <definedName name="NITPREV_CO_FR_704">'Regras de UO-Fonte-CO'!$AC$17</definedName>
    <definedName name="NITPREV_CO_FR_705">'Regras de UO-Fonte-CO'!$AC$18</definedName>
    <definedName name="NITPREV_CO_FR_706">'Regras de UO-Fonte-CO'!$AC$19</definedName>
    <definedName name="NITPREV_CO_FR_707">'Regras de UO-Fonte-CO'!$AC$20</definedName>
    <definedName name="NITPREV_CO_FR_710">'Regras de UO-Fonte-CO'!$AC$21</definedName>
    <definedName name="NITPREV_CO_FR_711">'Regras de UO-Fonte-CO'!$AC$22</definedName>
    <definedName name="NITPREV_CO_FR_749">'Regras de UO-Fonte-CO'!$AC$23:$AC$27</definedName>
    <definedName name="NITPREV_CO_FR_750">'Regras de UO-Fonte-CO'!$AC$28</definedName>
    <definedName name="NITPREV_CO_FR_751">'Regras de UO-Fonte-CO'!$AC$29</definedName>
    <definedName name="NITPREV_CO_FR_753">'Regras de UO-Fonte-CO'!$AC$30</definedName>
    <definedName name="NITPREV_CO_FR_754">'Regras de UO-Fonte-CO'!$AC$31</definedName>
    <definedName name="NITPREV_CO_FR_755">'Regras de UO-Fonte-CO'!$AC$32</definedName>
    <definedName name="NITPREV_CO_FR_799">'Regras de UO-Fonte-CO'!$AC$33</definedName>
    <definedName name="NITPREV_CO_FR_802">'Regras de UO-Fonte-CO'!$AC$34</definedName>
    <definedName name="NITPREV_CO_FR_899">'Regras de UO-Fonte-CO'!$AC$35</definedName>
    <definedName name="NITPREVFIN_CO_FR_500">'Regras de UO-Fonte-CO'!$AK$6:$AK$8</definedName>
    <definedName name="NITPREVFIN_CO_FR_501">'Regras de UO-Fonte-CO'!$AK$9</definedName>
    <definedName name="NITPREVFIN_CO_FR_502">'Regras de UO-Fonte-CO'!$AK$10</definedName>
    <definedName name="NITPREVFIN_CO_FR_700">'Regras de UO-Fonte-CO'!$AK$11:$AK$13</definedName>
    <definedName name="NITPREVFIN_CO_FR_701">'Regras de UO-Fonte-CO'!$AK$14:$AK$16</definedName>
    <definedName name="NITPREVFIN_CO_FR_702">'Regras de UO-Fonte-CO'!$AK$17</definedName>
    <definedName name="NITPREVFIN_CO_FR_703">'Regras de UO-Fonte-CO'!$AK$18</definedName>
    <definedName name="NITPREVFIN_CO_FR_704">'Regras de UO-Fonte-CO'!$AK$19</definedName>
    <definedName name="NITPREVFIN_CO_FR_705">'Regras de UO-Fonte-CO'!$AK$20</definedName>
    <definedName name="NITPREVFIN_CO_FR_706">'Regras de UO-Fonte-CO'!$AK$21</definedName>
    <definedName name="NITPREVFIN_CO_FR_707">'Regras de UO-Fonte-CO'!$AK$22</definedName>
    <definedName name="NITPREVFIN_CO_FR_710">'Regras de UO-Fonte-CO'!$AK$23</definedName>
    <definedName name="NITPREVFIN_CO_FR_711">'Regras de UO-Fonte-CO'!$AK$24</definedName>
    <definedName name="NITPREVFIN_CO_FR_749">'Regras de UO-Fonte-CO'!$AK$25:$AK$29</definedName>
    <definedName name="NITPREVFIN_CO_FR_750">'Regras de UO-Fonte-CO'!$AK$30</definedName>
    <definedName name="NITPREVFIN_CO_FR_751">'Regras de UO-Fonte-CO'!$AK$31</definedName>
    <definedName name="NITPREVFIN_CO_FR_753">'Regras de UO-Fonte-CO'!$AK$32</definedName>
    <definedName name="NITPREVFIN_CO_FR_754">'Regras de UO-Fonte-CO'!$AK$33</definedName>
    <definedName name="NITPREVFIN_CO_FR_755">'Regras de UO-Fonte-CO'!$AK$34</definedName>
    <definedName name="NITPREVFIN_CO_FR_759">'Regras de UO-Fonte-CO'!$AK$35</definedName>
    <definedName name="NITPREVFIN_CO_FR_799">'Regras de UO-Fonte-CO'!$AK$36</definedName>
    <definedName name="NITPREVFIN_CO_FR_801">'Regras de UO-Fonte-CO'!$AK$37:$AK$38</definedName>
    <definedName name="NITPREVFIN_CO_FR_899">'Regras de UO-Fonte-CO'!$AK$39</definedName>
    <definedName name="NITPREVPREV_CO_FR_500">'Regras de UO-Fonte-CO'!$AS$6</definedName>
    <definedName name="NITPREVPREV_CO_FR_501">'Regras de UO-Fonte-CO'!$AS$7</definedName>
    <definedName name="NITPREVPREV_CO_FR_502">'Regras de UO-Fonte-CO'!$AS$8</definedName>
    <definedName name="NITPREVPREV_CO_FR_700">'Regras de UO-Fonte-CO'!$AS$9:$AS$11</definedName>
    <definedName name="NITPREVPREV_CO_FR_701">'Regras de UO-Fonte-CO'!$AS$12:$AS$14</definedName>
    <definedName name="NITPREVPREV_CO_FR_702">'Regras de UO-Fonte-CO'!$AS$15</definedName>
    <definedName name="NITPREVPREV_CO_FR_703">'Regras de UO-Fonte-CO'!$AS$16</definedName>
    <definedName name="NITPREVPREV_CO_FR_704">'Regras de UO-Fonte-CO'!$AS$17</definedName>
    <definedName name="NITPREVPREV_CO_FR_705">'Regras de UO-Fonte-CO'!$AS$18</definedName>
    <definedName name="NITPREVPREV_CO_FR_706">'Regras de UO-Fonte-CO'!$AS$19</definedName>
    <definedName name="NITPREVPREV_CO_FR_707">'Regras de UO-Fonte-CO'!$AS$20</definedName>
    <definedName name="NITPREVPREV_CO_FR_710">'Regras de UO-Fonte-CO'!$AS$21</definedName>
    <definedName name="NITPREVPREV_CO_FR_711">'Regras de UO-Fonte-CO'!$AS$22</definedName>
    <definedName name="NITPREVPREV_CO_FR_749">'Regras de UO-Fonte-CO'!$AS$23:$AS$27</definedName>
    <definedName name="NITPREVPREV_CO_FR_750">'Regras de UO-Fonte-CO'!$AS$28</definedName>
    <definedName name="NITPREVPREV_CO_FR_751">'Regras de UO-Fonte-CO'!$AS$29</definedName>
    <definedName name="NITPREVPREV_CO_FR_753">'Regras de UO-Fonte-CO'!$AS$30</definedName>
    <definedName name="NITPREVPREV_CO_FR_754">'Regras de UO-Fonte-CO'!$AS$31</definedName>
    <definedName name="NITPREVPREV_CO_FR_755">'Regras de UO-Fonte-CO'!$AS$32</definedName>
    <definedName name="NITPREVPREV_CO_FR_759">'Regras de UO-Fonte-CO'!$AS$33</definedName>
    <definedName name="NITPREVPREV_CO_FR_799">'Regras de UO-Fonte-CO'!$AS$34</definedName>
    <definedName name="NITPREVPREV_CO_FR_800">'Regras de UO-Fonte-CO'!$AS$35:$AS$36</definedName>
    <definedName name="NITPREVPREV_CO_FR_899">'Regras de UO-Fonte-CO'!$AS$37</definedName>
    <definedName name="NITTRANS_CO_FR_500">'Regras de UO-Fonte-CO'!$BA$6</definedName>
    <definedName name="NITTRANS_CO_FR_501">'Regras de UO-Fonte-CO'!$BA$7</definedName>
    <definedName name="NITTRANS_CO_FR_502">'Regras de UO-Fonte-CO'!$BA$8</definedName>
    <definedName name="NITTRANS_CO_FR_700">'Regras de UO-Fonte-CO'!$BA$9:$BA$11</definedName>
    <definedName name="NITTRANS_CO_FR_701">'Regras de UO-Fonte-CO'!$BA$12:$BA$14</definedName>
    <definedName name="NITTRANS_CO_FR_702">'Regras de UO-Fonte-CO'!$BA$15</definedName>
    <definedName name="NITTRANS_CO_FR_703">'Regras de UO-Fonte-CO'!$BA$16</definedName>
    <definedName name="NITTRANS_CO_FR_704">'Regras de UO-Fonte-CO'!$BA$17</definedName>
    <definedName name="NITTRANS_CO_FR_705">'Regras de UO-Fonte-CO'!$BA$18</definedName>
    <definedName name="NITTRANS_CO_FR_706">'Regras de UO-Fonte-CO'!$BA$19</definedName>
    <definedName name="NITTRANS_CO_FR_707">'Regras de UO-Fonte-CO'!$BA$20</definedName>
    <definedName name="NITTRANS_CO_FR_710">'Regras de UO-Fonte-CO'!$BA$21</definedName>
    <definedName name="NITTRANS_CO_FR_711">'Regras de UO-Fonte-CO'!$BA$22</definedName>
    <definedName name="NITTRANS_CO_FR_749">'Regras de UO-Fonte-CO'!$BA$23:$BA$27</definedName>
    <definedName name="NITTRANS_CO_FR_750">'Regras de UO-Fonte-CO'!$BA$28</definedName>
    <definedName name="NITTRANS_CO_FR_751">'Regras de UO-Fonte-CO'!$BA$29</definedName>
    <definedName name="NITTRANS_CO_FR_752">'Regras de UO-Fonte-CO'!$BA$30</definedName>
    <definedName name="NITTRANS_CO_FR_753">'Regras de UO-Fonte-CO'!$BA$31</definedName>
    <definedName name="NITTRANS_CO_FR_754">'Regras de UO-Fonte-CO'!$BA$32</definedName>
    <definedName name="NITTRANS_CO_FR_755">'Regras de UO-Fonte-CO'!$BA$33</definedName>
    <definedName name="NITTRANS_CO_FR_799">'Regras de UO-Fonte-CO'!$BA$34</definedName>
    <definedName name="NITTRANS_CO_FR_899">'Regras de UO-Fonte-CO'!$BA$35</definedName>
    <definedName name="RealceValor" localSheetId="12">IFERROR(IF(#REF!="Sim", TRUE, FALSE),FALSE)</definedName>
    <definedName name="RealceValor">IFERROR(IF(#REF!="Sim", TRUE, FALSE),FALSE)</definedName>
    <definedName name="SAEFUNC">Função_Padrão!$F$49:$F$50</definedName>
    <definedName name="_xlnm.Print_Titles" localSheetId="13">'Apoio - Plano de Metas 2023'!$2:$2</definedName>
    <definedName name="Todas_FMAS">'Regras de UO-Fonte-CO'!$Q$6:$Q$87</definedName>
    <definedName name="Todas_FME">'Regras de UO-Fonte-CO'!$A$6:$A$110</definedName>
    <definedName name="Todas_FMMU">'Regras de UO-Fonte-CO'!$BU$6:$BU$75</definedName>
    <definedName name="Todas_FUHAB">'Regras de UO-Fonte-CO'!$BM$6:$BM$81</definedName>
    <definedName name="Todas_FUMTER">'Regras de UO-Fonte-CO'!$BE$6:$BE$77</definedName>
    <definedName name="Todas_FUNDOSAUDE">'Regras de UO-Fonte-CO'!$I$6:$I$107</definedName>
    <definedName name="Todas_NITPREV">'Regras de UO-Fonte-CO'!$Y$6:$Y$75</definedName>
    <definedName name="Todas_NITPREVFIN">'Regras de UO-Fonte-CO'!$AG$6:$AG$77</definedName>
    <definedName name="Todas_NITPREVPREV">'Regras de UO-Fonte-CO'!$AO$6:$AO$77</definedName>
    <definedName name="Todas_NITTRANS">'Regras de UO-Fonte-CO'!$AW$6:$AW$75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6" i="1" l="1"/>
  <c r="R3" i="1" a="1"/>
  <c r="R3" i="1" s="1"/>
  <c r="U3" i="1"/>
  <c r="AY3" i="1"/>
  <c r="AY4" i="1"/>
  <c r="AY5" i="1"/>
  <c r="AY6" i="1"/>
  <c r="AY7" i="1"/>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X3" i="1"/>
  <c r="AX4"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W3" i="1"/>
  <c r="AW4"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V3" i="1"/>
  <c r="AV4"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U3" i="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34" i="1"/>
  <c r="AU135" i="1"/>
  <c r="AU136" i="1"/>
  <c r="AU137" i="1"/>
  <c r="AU138" i="1"/>
  <c r="AU139" i="1"/>
  <c r="AU140" i="1"/>
  <c r="AU141" i="1"/>
  <c r="AU142" i="1"/>
  <c r="AU143" i="1"/>
  <c r="AU144" i="1"/>
  <c r="AU145" i="1"/>
  <c r="AU146" i="1"/>
  <c r="AU147" i="1"/>
  <c r="AU148" i="1"/>
  <c r="AU149" i="1"/>
  <c r="AU150" i="1"/>
  <c r="AT3" i="1"/>
  <c r="AT4"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K8"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B3" i="1"/>
  <c r="K3" i="1"/>
  <c r="K4" i="1"/>
  <c r="K5" i="1"/>
  <c r="K6" i="1"/>
  <c r="K7"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AM3"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K3" i="1"/>
  <c r="AK4" i="1"/>
  <c r="AK5" i="1"/>
  <c r="AK6" i="1"/>
  <c r="AK7" i="1"/>
  <c r="AK8" i="1"/>
  <c r="AK9" i="1"/>
  <c r="AK10" i="1"/>
  <c r="AK11" i="1"/>
  <c r="AK12" i="1"/>
  <c r="AK13" i="1"/>
  <c r="AK14" i="1"/>
  <c r="AK15"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J41" i="4"/>
  <c r="J42" i="4"/>
  <c r="J16" i="4"/>
  <c r="J13" i="4"/>
  <c r="J14" i="4"/>
  <c r="D69" i="4"/>
  <c r="D70" i="4"/>
  <c r="AB1" i="1"/>
  <c r="AA1" i="1"/>
  <c r="V3" i="1" a="1"/>
  <c r="V3" i="1" s="1"/>
  <c r="R4" i="1" a="1"/>
  <c r="R4" i="1" s="1"/>
  <c r="V4" i="1" s="1" a="1"/>
  <c r="V4" i="1" s="1"/>
  <c r="R5" i="1" a="1"/>
  <c r="R5" i="1" s="1"/>
  <c r="V5" i="1" s="1" a="1"/>
  <c r="V5" i="1" s="1"/>
  <c r="R6" i="1" a="1"/>
  <c r="R6" i="1" s="1"/>
  <c r="V6" i="1" s="1" a="1"/>
  <c r="V6" i="1" s="1"/>
  <c r="R7" i="1" a="1"/>
  <c r="R7" i="1" s="1"/>
  <c r="V7" i="1" s="1" a="1"/>
  <c r="V7" i="1" s="1"/>
  <c r="R8" i="1" a="1"/>
  <c r="R8" i="1" s="1"/>
  <c r="V8" i="1" s="1" a="1"/>
  <c r="V8" i="1" s="1"/>
  <c r="R9" i="1" a="1"/>
  <c r="R9" i="1" s="1"/>
  <c r="V9" i="1" s="1" a="1"/>
  <c r="V9" i="1" s="1"/>
  <c r="R10" i="1" a="1"/>
  <c r="R10" i="1" s="1"/>
  <c r="V10" i="1" s="1" a="1"/>
  <c r="V10" i="1" s="1"/>
  <c r="R11" i="1" a="1"/>
  <c r="R11" i="1" s="1"/>
  <c r="V11" i="1" s="1" a="1"/>
  <c r="V11" i="1" s="1"/>
  <c r="R12" i="1" a="1"/>
  <c r="R12" i="1" s="1"/>
  <c r="V12" i="1" s="1" a="1"/>
  <c r="V12" i="1" s="1"/>
  <c r="R13" i="1" a="1"/>
  <c r="R13" i="1" s="1"/>
  <c r="V13" i="1" s="1" a="1"/>
  <c r="V13" i="1" s="1"/>
  <c r="R14" i="1" a="1"/>
  <c r="R14" i="1" s="1"/>
  <c r="V14" i="1" s="1" a="1"/>
  <c r="V14" i="1" s="1"/>
  <c r="R15" i="1" a="1"/>
  <c r="R15" i="1" s="1"/>
  <c r="V15" i="1" s="1" a="1"/>
  <c r="V15" i="1" s="1"/>
  <c r="R16" i="1" a="1"/>
  <c r="R16" i="1" s="1"/>
  <c r="V16" i="1" s="1" a="1"/>
  <c r="V16" i="1" s="1"/>
  <c r="R17" i="1" a="1"/>
  <c r="R17" i="1" s="1"/>
  <c r="V17" i="1" s="1" a="1"/>
  <c r="V17" i="1" s="1"/>
  <c r="R18" i="1" a="1"/>
  <c r="R18" i="1" s="1"/>
  <c r="V18" i="1" s="1" a="1"/>
  <c r="V18" i="1" s="1"/>
  <c r="R19" i="1" a="1"/>
  <c r="R19" i="1" s="1"/>
  <c r="V19" i="1" s="1" a="1"/>
  <c r="V19" i="1" s="1"/>
  <c r="R20" i="1" a="1"/>
  <c r="R20" i="1" s="1"/>
  <c r="V20" i="1" s="1" a="1"/>
  <c r="V20" i="1" s="1"/>
  <c r="R21" i="1" a="1"/>
  <c r="R21" i="1" s="1"/>
  <c r="V21" i="1" s="1" a="1"/>
  <c r="V21" i="1" s="1"/>
  <c r="R22" i="1" a="1"/>
  <c r="R22" i="1" s="1"/>
  <c r="V22" i="1" s="1" a="1"/>
  <c r="V22" i="1" s="1"/>
  <c r="R23" i="1" a="1"/>
  <c r="R23" i="1" s="1"/>
  <c r="V23" i="1" s="1" a="1"/>
  <c r="V23" i="1" s="1"/>
  <c r="R24" i="1" a="1"/>
  <c r="R24" i="1" s="1"/>
  <c r="V24" i="1" s="1" a="1"/>
  <c r="V24" i="1" s="1"/>
  <c r="R25" i="1" a="1"/>
  <c r="R25" i="1" s="1"/>
  <c r="V25" i="1" s="1" a="1"/>
  <c r="V25" i="1" s="1"/>
  <c r="R26" i="1" a="1"/>
  <c r="R26" i="1" s="1"/>
  <c r="V26" i="1" s="1" a="1"/>
  <c r="V26" i="1" s="1"/>
  <c r="R27" i="1" a="1"/>
  <c r="R27" i="1" s="1"/>
  <c r="V27" i="1" s="1" a="1"/>
  <c r="V27" i="1" s="1"/>
  <c r="R28" i="1" a="1"/>
  <c r="R28" i="1" s="1"/>
  <c r="V28" i="1" s="1" a="1"/>
  <c r="V28" i="1" s="1"/>
  <c r="R29" i="1" a="1"/>
  <c r="R29" i="1" s="1"/>
  <c r="V29" i="1" s="1" a="1"/>
  <c r="V29" i="1" s="1"/>
  <c r="R30" i="1" a="1"/>
  <c r="R30" i="1" s="1"/>
  <c r="V30" i="1" s="1" a="1"/>
  <c r="V30" i="1" s="1"/>
  <c r="R31" i="1" a="1"/>
  <c r="R31" i="1" s="1"/>
  <c r="V31" i="1" s="1" a="1"/>
  <c r="V31" i="1" s="1"/>
  <c r="R32" i="1" a="1"/>
  <c r="R32" i="1" s="1"/>
  <c r="V32" i="1" s="1" a="1"/>
  <c r="V32" i="1" s="1"/>
  <c r="R33" i="1" a="1"/>
  <c r="R33" i="1" s="1"/>
  <c r="V33" i="1" s="1" a="1"/>
  <c r="V33" i="1" s="1"/>
  <c r="R34" i="1" a="1"/>
  <c r="R34" i="1" s="1"/>
  <c r="V34" i="1" s="1" a="1"/>
  <c r="V34" i="1" s="1"/>
  <c r="R35" i="1" a="1"/>
  <c r="R35" i="1" s="1"/>
  <c r="V35" i="1" s="1" a="1"/>
  <c r="V35" i="1" s="1"/>
  <c r="R36" i="1" a="1"/>
  <c r="R36" i="1" s="1"/>
  <c r="V36" i="1" s="1" a="1"/>
  <c r="V36" i="1" s="1"/>
  <c r="R37" i="1" a="1"/>
  <c r="R37" i="1" s="1"/>
  <c r="V37" i="1" s="1" a="1"/>
  <c r="V37" i="1" s="1"/>
  <c r="R38" i="1" a="1"/>
  <c r="R38" i="1" s="1"/>
  <c r="V38" i="1" s="1" a="1"/>
  <c r="V38" i="1" s="1"/>
  <c r="R39" i="1" a="1"/>
  <c r="R39" i="1" s="1"/>
  <c r="V39" i="1" s="1" a="1"/>
  <c r="V39" i="1" s="1"/>
  <c r="R40" i="1" a="1"/>
  <c r="R40" i="1" s="1"/>
  <c r="V40" i="1" s="1" a="1"/>
  <c r="V40" i="1" s="1"/>
  <c r="R41" i="1" a="1"/>
  <c r="R41" i="1" s="1"/>
  <c r="V41" i="1" s="1" a="1"/>
  <c r="V41" i="1" s="1"/>
  <c r="R42" i="1" a="1"/>
  <c r="R42" i="1" s="1"/>
  <c r="V42" i="1" s="1" a="1"/>
  <c r="V42" i="1" s="1"/>
  <c r="R43" i="1" a="1"/>
  <c r="R43" i="1" s="1"/>
  <c r="V43" i="1" s="1" a="1"/>
  <c r="V43" i="1" s="1"/>
  <c r="R44" i="1" a="1"/>
  <c r="R44" i="1" s="1"/>
  <c r="V44" i="1" s="1" a="1"/>
  <c r="V44" i="1" s="1"/>
  <c r="R45" i="1" a="1"/>
  <c r="R45" i="1" s="1"/>
  <c r="V45" i="1" s="1" a="1"/>
  <c r="V45" i="1" s="1"/>
  <c r="R46" i="1" a="1"/>
  <c r="R46" i="1" s="1"/>
  <c r="V46" i="1" s="1" a="1"/>
  <c r="V46" i="1" s="1"/>
  <c r="R47" i="1" a="1"/>
  <c r="R47" i="1" s="1"/>
  <c r="V47" i="1" s="1" a="1"/>
  <c r="V47" i="1" s="1"/>
  <c r="R48" i="1" a="1"/>
  <c r="R48" i="1" s="1"/>
  <c r="V48" i="1" s="1" a="1"/>
  <c r="V48" i="1" s="1"/>
  <c r="R49" i="1" a="1"/>
  <c r="R49" i="1" s="1"/>
  <c r="V49" i="1" s="1" a="1"/>
  <c r="V49" i="1" s="1"/>
  <c r="R50" i="1" a="1"/>
  <c r="R50" i="1" s="1"/>
  <c r="V50" i="1" s="1" a="1"/>
  <c r="V50" i="1" s="1"/>
  <c r="R51" i="1" a="1"/>
  <c r="R51" i="1" s="1"/>
  <c r="V51" i="1" s="1" a="1"/>
  <c r="V51" i="1" s="1"/>
  <c r="R52" i="1" a="1"/>
  <c r="R52" i="1" s="1"/>
  <c r="V52" i="1" s="1" a="1"/>
  <c r="V52" i="1" s="1"/>
  <c r="R53" i="1" a="1"/>
  <c r="R53" i="1" s="1"/>
  <c r="V53" i="1" s="1" a="1"/>
  <c r="V53" i="1" s="1"/>
  <c r="R54" i="1" a="1"/>
  <c r="R54" i="1" s="1"/>
  <c r="V54" i="1" s="1" a="1"/>
  <c r="V54" i="1" s="1"/>
  <c r="R55" i="1" a="1"/>
  <c r="R55" i="1" s="1"/>
  <c r="V55" i="1" s="1" a="1"/>
  <c r="V55" i="1" s="1"/>
  <c r="R56" i="1" a="1"/>
  <c r="R56" i="1" s="1"/>
  <c r="V56" i="1" s="1" a="1"/>
  <c r="V56" i="1" s="1"/>
  <c r="R57" i="1" a="1"/>
  <c r="R57" i="1" s="1"/>
  <c r="V57" i="1" s="1" a="1"/>
  <c r="V57" i="1" s="1"/>
  <c r="R58" i="1" a="1"/>
  <c r="R58" i="1" s="1"/>
  <c r="V58" i="1" s="1" a="1"/>
  <c r="V58" i="1" s="1"/>
  <c r="R59" i="1" a="1"/>
  <c r="R59" i="1" s="1"/>
  <c r="V59" i="1" s="1" a="1"/>
  <c r="V59" i="1" s="1"/>
  <c r="R60" i="1" a="1"/>
  <c r="R60" i="1" s="1"/>
  <c r="V60" i="1" s="1" a="1"/>
  <c r="V60" i="1" s="1"/>
  <c r="R61" i="1" a="1"/>
  <c r="R61" i="1" s="1"/>
  <c r="V61" i="1" s="1" a="1"/>
  <c r="V61" i="1" s="1"/>
  <c r="R62" i="1" a="1"/>
  <c r="R62" i="1" s="1"/>
  <c r="V62" i="1" s="1" a="1"/>
  <c r="V62" i="1" s="1"/>
  <c r="R63" i="1" a="1"/>
  <c r="R63" i="1" s="1"/>
  <c r="V63" i="1" s="1" a="1"/>
  <c r="V63" i="1" s="1"/>
  <c r="R64" i="1" a="1"/>
  <c r="R64" i="1" s="1"/>
  <c r="V64" i="1" s="1" a="1"/>
  <c r="V64" i="1" s="1"/>
  <c r="R65" i="1" a="1"/>
  <c r="R65" i="1" s="1"/>
  <c r="V65" i="1" s="1" a="1"/>
  <c r="V65" i="1" s="1"/>
  <c r="R66" i="1" a="1"/>
  <c r="R66" i="1" s="1"/>
  <c r="V66" i="1" s="1" a="1"/>
  <c r="V66" i="1" s="1"/>
  <c r="R67" i="1" a="1"/>
  <c r="R67" i="1" s="1"/>
  <c r="V67" i="1" s="1" a="1"/>
  <c r="V67" i="1" s="1"/>
  <c r="R68" i="1" a="1"/>
  <c r="R68" i="1" s="1"/>
  <c r="V68" i="1" s="1" a="1"/>
  <c r="V68" i="1" s="1"/>
  <c r="R69" i="1" a="1"/>
  <c r="R69" i="1" s="1"/>
  <c r="V69" i="1" s="1" a="1"/>
  <c r="V69" i="1" s="1"/>
  <c r="R70" i="1" a="1"/>
  <c r="R70" i="1" s="1"/>
  <c r="V70" i="1" s="1" a="1"/>
  <c r="V70" i="1" s="1"/>
  <c r="R71" i="1" a="1"/>
  <c r="R71" i="1" s="1"/>
  <c r="V71" i="1" s="1" a="1"/>
  <c r="V71" i="1" s="1"/>
  <c r="R72" i="1" a="1"/>
  <c r="R72" i="1" s="1"/>
  <c r="V72" i="1" s="1" a="1"/>
  <c r="V72" i="1" s="1"/>
  <c r="R73" i="1" a="1"/>
  <c r="R73" i="1" s="1"/>
  <c r="V73" i="1" s="1" a="1"/>
  <c r="V73" i="1" s="1"/>
  <c r="R74" i="1" a="1"/>
  <c r="R74" i="1" s="1"/>
  <c r="V74" i="1" s="1" a="1"/>
  <c r="V74" i="1" s="1"/>
  <c r="R75" i="1" a="1"/>
  <c r="R75" i="1" s="1"/>
  <c r="V75" i="1" s="1" a="1"/>
  <c r="V75" i="1" s="1"/>
  <c r="R76" i="1" a="1"/>
  <c r="R76" i="1" s="1"/>
  <c r="V76" i="1" s="1" a="1"/>
  <c r="V76" i="1" s="1"/>
  <c r="R77" i="1" a="1"/>
  <c r="R77" i="1" s="1"/>
  <c r="V77" i="1" s="1" a="1"/>
  <c r="V77" i="1" s="1"/>
  <c r="R78" i="1" a="1"/>
  <c r="R78" i="1" s="1"/>
  <c r="V78" i="1" s="1" a="1"/>
  <c r="V78" i="1" s="1"/>
  <c r="R79" i="1" a="1"/>
  <c r="R79" i="1" s="1"/>
  <c r="V79" i="1" s="1" a="1"/>
  <c r="V79" i="1" s="1"/>
  <c r="R80" i="1" a="1"/>
  <c r="R80" i="1" s="1"/>
  <c r="V80" i="1" s="1" a="1"/>
  <c r="V80" i="1" s="1"/>
  <c r="R81" i="1" a="1"/>
  <c r="R81" i="1" s="1"/>
  <c r="V81" i="1" s="1" a="1"/>
  <c r="V81" i="1" s="1"/>
  <c r="R82" i="1" a="1"/>
  <c r="R82" i="1" s="1"/>
  <c r="V82" i="1" s="1" a="1"/>
  <c r="V82" i="1" s="1"/>
  <c r="R83" i="1" a="1"/>
  <c r="R83" i="1" s="1"/>
  <c r="V83" i="1" s="1" a="1"/>
  <c r="V83" i="1" s="1"/>
  <c r="R84" i="1" a="1"/>
  <c r="R84" i="1" s="1"/>
  <c r="V84" i="1" s="1" a="1"/>
  <c r="V84" i="1" s="1"/>
  <c r="R85" i="1" a="1"/>
  <c r="R85" i="1" s="1"/>
  <c r="V85" i="1" s="1" a="1"/>
  <c r="V85" i="1" s="1"/>
  <c r="R86" i="1" a="1"/>
  <c r="R86" i="1" s="1"/>
  <c r="V86" i="1" s="1" a="1"/>
  <c r="V86" i="1" s="1"/>
  <c r="R87" i="1" a="1"/>
  <c r="R87" i="1" s="1"/>
  <c r="V87" i="1" s="1" a="1"/>
  <c r="V87" i="1" s="1"/>
  <c r="R88" i="1" a="1"/>
  <c r="R88" i="1" s="1"/>
  <c r="V88" i="1" s="1" a="1"/>
  <c r="V88" i="1" s="1"/>
  <c r="R89" i="1" a="1"/>
  <c r="R89" i="1" s="1"/>
  <c r="V89" i="1" s="1" a="1"/>
  <c r="V89" i="1" s="1"/>
  <c r="R90" i="1" a="1"/>
  <c r="R90" i="1" s="1"/>
  <c r="V90" i="1" s="1" a="1"/>
  <c r="V90" i="1" s="1"/>
  <c r="R91" i="1" a="1"/>
  <c r="R91" i="1" s="1"/>
  <c r="V91" i="1" s="1" a="1"/>
  <c r="V91" i="1" s="1"/>
  <c r="R92" i="1" a="1"/>
  <c r="R92" i="1" s="1"/>
  <c r="V92" i="1" s="1" a="1"/>
  <c r="V92" i="1" s="1"/>
  <c r="R93" i="1" a="1"/>
  <c r="R93" i="1" s="1"/>
  <c r="V93" i="1" s="1" a="1"/>
  <c r="V93" i="1" s="1"/>
  <c r="R94" i="1" a="1"/>
  <c r="R94" i="1" s="1"/>
  <c r="V94" i="1" s="1" a="1"/>
  <c r="V94" i="1" s="1"/>
  <c r="R95" i="1" a="1"/>
  <c r="R95" i="1" s="1"/>
  <c r="V95" i="1" s="1" a="1"/>
  <c r="V95" i="1" s="1"/>
  <c r="R96" i="1" a="1"/>
  <c r="R96" i="1" s="1"/>
  <c r="V96" i="1" s="1" a="1"/>
  <c r="V96" i="1" s="1"/>
  <c r="R97" i="1" a="1"/>
  <c r="R97" i="1" s="1"/>
  <c r="V97" i="1" s="1" a="1"/>
  <c r="V97" i="1" s="1"/>
  <c r="R98" i="1" a="1"/>
  <c r="R98" i="1" s="1"/>
  <c r="V98" i="1" s="1" a="1"/>
  <c r="V98" i="1" s="1"/>
  <c r="R99" i="1" a="1"/>
  <c r="R99" i="1" s="1"/>
  <c r="V99" i="1" s="1" a="1"/>
  <c r="V99" i="1" s="1"/>
  <c r="R100" i="1" a="1"/>
  <c r="R100" i="1" s="1"/>
  <c r="V100" i="1" s="1" a="1"/>
  <c r="V100" i="1" s="1"/>
  <c r="R101" i="1" a="1"/>
  <c r="R101" i="1" s="1"/>
  <c r="V101" i="1" s="1" a="1"/>
  <c r="V101" i="1" s="1"/>
  <c r="R102" i="1" a="1"/>
  <c r="R102" i="1" s="1"/>
  <c r="V102" i="1" s="1" a="1"/>
  <c r="V102" i="1" s="1"/>
  <c r="R103" i="1" a="1"/>
  <c r="R103" i="1" s="1"/>
  <c r="V103" i="1" s="1" a="1"/>
  <c r="V103" i="1" s="1"/>
  <c r="R104" i="1" a="1"/>
  <c r="R104" i="1" s="1"/>
  <c r="V104" i="1" s="1" a="1"/>
  <c r="V104" i="1" s="1"/>
  <c r="R105" i="1" a="1"/>
  <c r="R105" i="1" s="1"/>
  <c r="V105" i="1" s="1" a="1"/>
  <c r="V105" i="1" s="1"/>
  <c r="R106" i="1" a="1"/>
  <c r="R106" i="1" s="1"/>
  <c r="V106" i="1" s="1" a="1"/>
  <c r="V106" i="1" s="1"/>
  <c r="R107" i="1" a="1"/>
  <c r="R107" i="1" s="1"/>
  <c r="V107" i="1" s="1" a="1"/>
  <c r="V107" i="1" s="1"/>
  <c r="R108" i="1" a="1"/>
  <c r="R108" i="1" s="1"/>
  <c r="V108" i="1" s="1" a="1"/>
  <c r="V108" i="1" s="1"/>
  <c r="R109" i="1" a="1"/>
  <c r="R109" i="1" s="1"/>
  <c r="V109" i="1" s="1" a="1"/>
  <c r="V109" i="1" s="1"/>
  <c r="R110" i="1" a="1"/>
  <c r="R110" i="1" s="1"/>
  <c r="V110" i="1" s="1" a="1"/>
  <c r="V110" i="1" s="1"/>
  <c r="R111" i="1" a="1"/>
  <c r="R111" i="1" s="1"/>
  <c r="V111" i="1" s="1" a="1"/>
  <c r="V111" i="1" s="1"/>
  <c r="R112" i="1" a="1"/>
  <c r="R112" i="1" s="1"/>
  <c r="V112" i="1" s="1" a="1"/>
  <c r="V112" i="1" s="1"/>
  <c r="R113" i="1" a="1"/>
  <c r="R113" i="1" s="1"/>
  <c r="V113" i="1" s="1" a="1"/>
  <c r="V113" i="1" s="1"/>
  <c r="R114" i="1" a="1"/>
  <c r="R114" i="1" s="1"/>
  <c r="V114" i="1" s="1" a="1"/>
  <c r="V114" i="1" s="1"/>
  <c r="R115" i="1" a="1"/>
  <c r="R115" i="1" s="1"/>
  <c r="V115" i="1" s="1" a="1"/>
  <c r="V115" i="1" s="1"/>
  <c r="R116" i="1" a="1"/>
  <c r="R116" i="1" s="1"/>
  <c r="V116" i="1" s="1" a="1"/>
  <c r="V116" i="1" s="1"/>
  <c r="R117" i="1" a="1"/>
  <c r="R117" i="1" s="1"/>
  <c r="V117" i="1" s="1" a="1"/>
  <c r="V117" i="1" s="1"/>
  <c r="R118" i="1" a="1"/>
  <c r="R118" i="1" s="1"/>
  <c r="V118" i="1" s="1" a="1"/>
  <c r="V118" i="1" s="1"/>
  <c r="R119" i="1" a="1"/>
  <c r="R119" i="1" s="1"/>
  <c r="V119" i="1" s="1" a="1"/>
  <c r="V119" i="1" s="1"/>
  <c r="R120" i="1" a="1"/>
  <c r="R120" i="1" s="1"/>
  <c r="V120" i="1" s="1" a="1"/>
  <c r="V120" i="1" s="1"/>
  <c r="R121" i="1" a="1"/>
  <c r="R121" i="1" s="1"/>
  <c r="V121" i="1" s="1" a="1"/>
  <c r="V121" i="1" s="1"/>
  <c r="R122" i="1" a="1"/>
  <c r="R122" i="1" s="1"/>
  <c r="V122" i="1" s="1" a="1"/>
  <c r="V122" i="1" s="1"/>
  <c r="R123" i="1" a="1"/>
  <c r="R123" i="1" s="1"/>
  <c r="V123" i="1" s="1" a="1"/>
  <c r="V123" i="1" s="1"/>
  <c r="R124" i="1" a="1"/>
  <c r="R124" i="1" s="1"/>
  <c r="V124" i="1" s="1" a="1"/>
  <c r="V124" i="1" s="1"/>
  <c r="R125" i="1" a="1"/>
  <c r="R125" i="1" s="1"/>
  <c r="V125" i="1" s="1" a="1"/>
  <c r="V125" i="1" s="1"/>
  <c r="R126" i="1" a="1"/>
  <c r="R126" i="1" s="1"/>
  <c r="V126" i="1" s="1" a="1"/>
  <c r="V126" i="1" s="1"/>
  <c r="R127" i="1" a="1"/>
  <c r="R127" i="1" s="1"/>
  <c r="V127" i="1" s="1" a="1"/>
  <c r="V127" i="1" s="1"/>
  <c r="R128" i="1" a="1"/>
  <c r="R128" i="1" s="1"/>
  <c r="V128" i="1" s="1" a="1"/>
  <c r="V128" i="1" s="1"/>
  <c r="R129" i="1" a="1"/>
  <c r="R129" i="1" s="1"/>
  <c r="V129" i="1" s="1" a="1"/>
  <c r="V129" i="1" s="1"/>
  <c r="R130" i="1" a="1"/>
  <c r="R130" i="1"/>
  <c r="V130" i="1" s="1" a="1"/>
  <c r="V130" i="1" s="1"/>
  <c r="R131" i="1" a="1"/>
  <c r="R131" i="1" s="1"/>
  <c r="V131" i="1" s="1" a="1"/>
  <c r="V131" i="1" s="1"/>
  <c r="R132" i="1" a="1"/>
  <c r="R132" i="1" s="1"/>
  <c r="V132" i="1" s="1" a="1"/>
  <c r="V132" i="1" s="1"/>
  <c r="R133" i="1" a="1"/>
  <c r="R133" i="1" s="1"/>
  <c r="V133" i="1" s="1" a="1"/>
  <c r="V133" i="1" s="1"/>
  <c r="R134" i="1" a="1"/>
  <c r="R134" i="1" s="1"/>
  <c r="V134" i="1" s="1" a="1"/>
  <c r="V134" i="1" s="1"/>
  <c r="R135" i="1" a="1"/>
  <c r="R135" i="1" s="1"/>
  <c r="V135" i="1" s="1" a="1"/>
  <c r="V135" i="1" s="1"/>
  <c r="R136" i="1" a="1"/>
  <c r="R136" i="1" s="1"/>
  <c r="V136" i="1" s="1" a="1"/>
  <c r="V136" i="1" s="1"/>
  <c r="R137" i="1" a="1"/>
  <c r="R137" i="1" s="1"/>
  <c r="V137" i="1" s="1" a="1"/>
  <c r="V137" i="1" s="1"/>
  <c r="R138" i="1" a="1"/>
  <c r="R138" i="1" s="1"/>
  <c r="V138" i="1" s="1" a="1"/>
  <c r="V138" i="1" s="1"/>
  <c r="R139" i="1" a="1"/>
  <c r="R139" i="1" s="1"/>
  <c r="V139" i="1" s="1" a="1"/>
  <c r="V139" i="1" s="1"/>
  <c r="R140" i="1" a="1"/>
  <c r="R140" i="1" s="1"/>
  <c r="V140" i="1" s="1" a="1"/>
  <c r="V140" i="1" s="1"/>
  <c r="R141" i="1" a="1"/>
  <c r="R141" i="1" s="1"/>
  <c r="V141" i="1" s="1" a="1"/>
  <c r="V141" i="1" s="1"/>
  <c r="R142" i="1" a="1"/>
  <c r="R142" i="1" s="1"/>
  <c r="V142" i="1" s="1" a="1"/>
  <c r="V142" i="1" s="1"/>
  <c r="R143" i="1" a="1"/>
  <c r="R143" i="1" s="1"/>
  <c r="V143" i="1" s="1" a="1"/>
  <c r="V143" i="1" s="1"/>
  <c r="R144" i="1" a="1"/>
  <c r="R144" i="1" s="1"/>
  <c r="V144" i="1" s="1" a="1"/>
  <c r="V144" i="1" s="1"/>
  <c r="R145" i="1" a="1"/>
  <c r="R145" i="1" s="1"/>
  <c r="V145" i="1" s="1" a="1"/>
  <c r="V145" i="1" s="1"/>
  <c r="R146" i="1" a="1"/>
  <c r="R146" i="1" s="1"/>
  <c r="V146" i="1" s="1" a="1"/>
  <c r="V146" i="1" s="1"/>
  <c r="R147" i="1" a="1"/>
  <c r="R147" i="1" s="1"/>
  <c r="V147" i="1" s="1" a="1"/>
  <c r="V147" i="1" s="1"/>
  <c r="R148" i="1" a="1"/>
  <c r="R148" i="1" s="1"/>
  <c r="V148" i="1" s="1" a="1"/>
  <c r="V148" i="1" s="1"/>
  <c r="R149" i="1" a="1"/>
  <c r="R149" i="1" s="1"/>
  <c r="V149" i="1" s="1" a="1"/>
  <c r="V149" i="1" s="1"/>
  <c r="R150" i="1" a="1"/>
  <c r="R150" i="1" s="1"/>
  <c r="V150" i="1" s="1" a="1"/>
  <c r="V150" i="1" s="1"/>
  <c r="B3" i="8" l="1"/>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3" i="1"/>
  <c r="T6" i="1" l="1"/>
  <c r="T122" i="1"/>
  <c r="T149" i="1"/>
  <c r="T145" i="1"/>
  <c r="T141" i="1"/>
  <c r="T137" i="1"/>
  <c r="T133" i="1"/>
  <c r="T129" i="1"/>
  <c r="T125" i="1"/>
  <c r="T121" i="1"/>
  <c r="T117" i="1"/>
  <c r="T113" i="1"/>
  <c r="T109" i="1"/>
  <c r="T105" i="1"/>
  <c r="T101" i="1"/>
  <c r="T97" i="1"/>
  <c r="T93" i="1"/>
  <c r="T89" i="1"/>
  <c r="T85" i="1"/>
  <c r="T81" i="1"/>
  <c r="T77" i="1"/>
  <c r="T73" i="1"/>
  <c r="T69" i="1"/>
  <c r="T65" i="1"/>
  <c r="T61" i="1"/>
  <c r="T57" i="1"/>
  <c r="T53" i="1"/>
  <c r="T49" i="1"/>
  <c r="T45" i="1"/>
  <c r="T41" i="1"/>
  <c r="T37" i="1"/>
  <c r="T33" i="1"/>
  <c r="T29" i="1"/>
  <c r="T25" i="1"/>
  <c r="T21" i="1"/>
  <c r="T17" i="1"/>
  <c r="T13" i="1"/>
  <c r="T9" i="1"/>
  <c r="T5" i="1"/>
  <c r="T148" i="1"/>
  <c r="T144" i="1"/>
  <c r="T140" i="1"/>
  <c r="T136" i="1"/>
  <c r="T132" i="1"/>
  <c r="T128" i="1"/>
  <c r="T124" i="1"/>
  <c r="T120" i="1"/>
  <c r="T116" i="1"/>
  <c r="T112" i="1"/>
  <c r="T108" i="1"/>
  <c r="T104" i="1"/>
  <c r="T100" i="1"/>
  <c r="T96" i="1"/>
  <c r="T92" i="1"/>
  <c r="T88" i="1"/>
  <c r="T84" i="1"/>
  <c r="T80" i="1"/>
  <c r="T76" i="1"/>
  <c r="T72" i="1"/>
  <c r="T68" i="1"/>
  <c r="T64" i="1"/>
  <c r="T60" i="1"/>
  <c r="T56" i="1"/>
  <c r="T52" i="1"/>
  <c r="T48" i="1"/>
  <c r="T44" i="1"/>
  <c r="T40" i="1"/>
  <c r="T36" i="1"/>
  <c r="T32" i="1"/>
  <c r="T28" i="1"/>
  <c r="T24" i="1"/>
  <c r="T20" i="1"/>
  <c r="T16" i="1"/>
  <c r="T12" i="1"/>
  <c r="T8" i="1"/>
  <c r="T4" i="1"/>
  <c r="T147" i="1"/>
  <c r="T143" i="1"/>
  <c r="T139" i="1"/>
  <c r="T135" i="1"/>
  <c r="T131" i="1"/>
  <c r="T127" i="1"/>
  <c r="T123" i="1"/>
  <c r="T119" i="1"/>
  <c r="T115" i="1"/>
  <c r="T111" i="1"/>
  <c r="T107" i="1"/>
  <c r="T103" i="1"/>
  <c r="T99" i="1"/>
  <c r="T95" i="1"/>
  <c r="T91" i="1"/>
  <c r="T87" i="1"/>
  <c r="T83" i="1"/>
  <c r="T79" i="1"/>
  <c r="T75" i="1"/>
  <c r="T71" i="1"/>
  <c r="T67" i="1"/>
  <c r="T63" i="1"/>
  <c r="T59" i="1"/>
  <c r="T55" i="1"/>
  <c r="T51" i="1"/>
  <c r="T47" i="1"/>
  <c r="T43" i="1"/>
  <c r="T39" i="1"/>
  <c r="T35" i="1"/>
  <c r="T31" i="1"/>
  <c r="T27" i="1"/>
  <c r="T23" i="1"/>
  <c r="T19" i="1"/>
  <c r="T15" i="1"/>
  <c r="T11" i="1"/>
  <c r="T7" i="1"/>
  <c r="T3" i="1"/>
  <c r="T150" i="1"/>
  <c r="T146" i="1"/>
  <c r="T142" i="1"/>
  <c r="T138" i="1"/>
  <c r="T134" i="1"/>
  <c r="T130" i="1"/>
  <c r="T126" i="1"/>
  <c r="T118" i="1"/>
  <c r="T114" i="1"/>
  <c r="T110" i="1"/>
  <c r="T106" i="1"/>
  <c r="T102" i="1"/>
  <c r="T98" i="1"/>
  <c r="T94" i="1"/>
  <c r="T90" i="1"/>
  <c r="T86" i="1"/>
  <c r="T82" i="1"/>
  <c r="T78" i="1"/>
  <c r="T74" i="1"/>
  <c r="T70" i="1"/>
  <c r="T66" i="1"/>
  <c r="T62" i="1"/>
  <c r="T58" i="1"/>
  <c r="T54" i="1"/>
  <c r="T50" i="1"/>
  <c r="T46" i="1"/>
  <c r="T42" i="1"/>
  <c r="T38" i="1"/>
  <c r="T34" i="1"/>
  <c r="T30" i="1"/>
  <c r="T26" i="1"/>
  <c r="T22" i="1"/>
  <c r="T18" i="1"/>
  <c r="T14" i="1"/>
  <c r="T10" i="1"/>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AR3" i="1" l="1"/>
  <c r="AS3" i="1" s="1"/>
  <c r="AR4" i="1"/>
  <c r="AS4" i="1" s="1"/>
  <c r="AR5" i="1"/>
  <c r="AS5" i="1" s="1"/>
  <c r="AR6" i="1"/>
  <c r="AS6" i="1" s="1"/>
  <c r="AR7" i="1"/>
  <c r="AS7" i="1" s="1"/>
  <c r="AR8" i="1"/>
  <c r="AS8" i="1" s="1"/>
  <c r="AR9" i="1"/>
  <c r="AS9" i="1" s="1"/>
  <c r="AR10" i="1"/>
  <c r="AS10" i="1" s="1"/>
  <c r="AR11" i="1"/>
  <c r="AS11" i="1" s="1"/>
  <c r="AR12" i="1"/>
  <c r="AS12" i="1" s="1"/>
  <c r="AR13" i="1"/>
  <c r="AS13" i="1" s="1"/>
  <c r="AR14" i="1"/>
  <c r="AS14" i="1" s="1"/>
  <c r="AR15" i="1"/>
  <c r="AS15" i="1" s="1"/>
  <c r="AR16" i="1"/>
  <c r="AS16" i="1" s="1"/>
  <c r="AR17" i="1"/>
  <c r="AS17" i="1" s="1"/>
  <c r="AR18" i="1"/>
  <c r="AS18" i="1" s="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J4" i="4"/>
  <c r="J5" i="4"/>
  <c r="J6" i="4"/>
  <c r="J7" i="4"/>
  <c r="J8" i="4"/>
  <c r="J9" i="4"/>
  <c r="J10" i="4"/>
  <c r="J11" i="4"/>
  <c r="J12" i="4"/>
  <c r="J15" i="4"/>
  <c r="J17" i="4"/>
  <c r="J18" i="4"/>
  <c r="J19" i="4"/>
  <c r="J20" i="4"/>
  <c r="J21" i="4"/>
  <c r="J22" i="4"/>
  <c r="J23" i="4"/>
  <c r="J24" i="4"/>
  <c r="J25" i="4"/>
  <c r="J26" i="4"/>
  <c r="J27" i="4"/>
  <c r="J28" i="4"/>
  <c r="J29" i="4"/>
  <c r="J30" i="4"/>
  <c r="J31" i="4"/>
  <c r="J32" i="4"/>
  <c r="J33" i="4"/>
  <c r="J34" i="4"/>
  <c r="J35" i="4"/>
  <c r="J36" i="4"/>
  <c r="J37" i="4"/>
  <c r="J38" i="4"/>
  <c r="J39" i="4"/>
  <c r="J40" i="4"/>
  <c r="J43" i="4"/>
  <c r="J44" i="4"/>
  <c r="J45" i="4"/>
  <c r="J46" i="4"/>
  <c r="J47" i="4"/>
  <c r="J48" i="4"/>
  <c r="J49" i="4"/>
  <c r="J50" i="4"/>
  <c r="J51" i="4"/>
  <c r="J52" i="4"/>
  <c r="J53" i="4"/>
  <c r="J54" i="4"/>
  <c r="J55" i="4"/>
  <c r="J56" i="4"/>
  <c r="J57" i="4"/>
  <c r="J58" i="4"/>
  <c r="J59" i="4"/>
  <c r="J60" i="4"/>
  <c r="J61" i="4"/>
  <c r="J62" i="4"/>
  <c r="J63" i="4"/>
  <c r="J64" i="4"/>
  <c r="J65" i="4"/>
  <c r="J66" i="4"/>
  <c r="J67" i="4"/>
  <c r="J3" i="4"/>
  <c r="AQ3" i="1" l="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P3" i="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B4" i="1" l="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D79" i="4" l="1"/>
  <c r="D34" i="4"/>
  <c r="D75" i="4"/>
  <c r="D76" i="4"/>
  <c r="D73" i="4"/>
  <c r="D72" i="4"/>
  <c r="D68" i="4"/>
  <c r="D66" i="4"/>
  <c r="D65" i="4"/>
  <c r="D62" i="4"/>
  <c r="D60" i="4"/>
  <c r="D58" i="4"/>
  <c r="D59" i="4"/>
  <c r="D55" i="4"/>
  <c r="D56" i="4"/>
  <c r="D54" i="4"/>
  <c r="D52" i="4"/>
  <c r="D53" i="4"/>
  <c r="D50" i="4"/>
  <c r="D49" i="4"/>
  <c r="D47" i="4"/>
  <c r="D43" i="4"/>
  <c r="D44" i="4"/>
  <c r="D40" i="4"/>
  <c r="D41" i="4"/>
  <c r="D37" i="4"/>
  <c r="D38" i="4"/>
  <c r="D36" i="4"/>
  <c r="D28" i="4"/>
  <c r="D29" i="4"/>
  <c r="D30" i="4"/>
  <c r="D31" i="4"/>
  <c r="D32" i="4"/>
  <c r="D25" i="4" l="1"/>
  <c r="D26" i="4"/>
  <c r="D27" i="4"/>
  <c r="D33" i="4"/>
  <c r="D7" i="4"/>
  <c r="D8" i="4"/>
  <c r="D9" i="4"/>
  <c r="D10" i="4"/>
  <c r="D11" i="4"/>
  <c r="D12" i="4"/>
  <c r="D13" i="4"/>
  <c r="D14" i="4"/>
  <c r="D15" i="4"/>
  <c r="D16" i="4"/>
  <c r="D17" i="4"/>
  <c r="D5" i="4"/>
  <c r="D6" i="4"/>
  <c r="D18" i="4"/>
  <c r="D19" i="4"/>
  <c r="D20" i="4"/>
  <c r="D21" i="4"/>
  <c r="D22" i="4"/>
  <c r="D23" i="4"/>
  <c r="D24" i="4"/>
  <c r="D4" i="4"/>
  <c r="D35" i="4"/>
  <c r="D39" i="4"/>
  <c r="D42" i="4"/>
  <c r="D45" i="4"/>
  <c r="D46" i="4"/>
  <c r="D48" i="4"/>
  <c r="D51" i="4"/>
  <c r="D57" i="4"/>
  <c r="D61" i="4"/>
  <c r="D63" i="4"/>
  <c r="D64" i="4"/>
  <c r="D67" i="4"/>
  <c r="D71" i="4"/>
  <c r="D74" i="4"/>
  <c r="D77" i="4"/>
  <c r="D78" i="4"/>
  <c r="D3" i="4"/>
  <c r="A19" i="1" l="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50" i="1"/>
  <c r="A149" i="1"/>
  <c r="A148" i="1"/>
  <c r="A16" i="1"/>
  <c r="A7" i="1"/>
  <c r="A17" i="1"/>
  <c r="A18" i="1"/>
  <c r="A6" i="1"/>
  <c r="A15" i="1"/>
  <c r="A3" i="1"/>
  <c r="A12" i="1"/>
  <c r="A14" i="1"/>
  <c r="A10" i="1"/>
  <c r="A9" i="1"/>
  <c r="A13" i="1"/>
  <c r="A5" i="1"/>
  <c r="A11" i="1"/>
  <c r="A4" i="1"/>
  <c r="A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<sst xmlns="http://schemas.openxmlformats.org/spreadsheetml/2006/main" count="13367" uniqueCount="4204">
  <si>
    <t>COLUNA</t>
  </si>
  <si>
    <t>DESCRIÇÃO</t>
  </si>
  <si>
    <t>Sigla Unidade Orçamentária - Coluna C</t>
  </si>
  <si>
    <t>Na lista suspensa, deverá ser selecionada a sigla referente à sua unidade orçamentária. Em caso de dúvidas, é possível consultar a aba "Apoio - Lista de UOs", para procurar sua unidade e verificar a sigla padronizada que utilizaremos aqui;</t>
  </si>
  <si>
    <t>Plano Orçamentário - Coluna D</t>
  </si>
  <si>
    <t>Na lista suspensa, deverá ser selecionado o Plano Orçamentário que deverá ser atribuído à despesa no momento da respectiva execução. Em caso de dúvidas, é possível consultar a aba "Apoio - Catálogo de POs", para verificar todos os POs disponíveis. Caso não exista nenhum que se enquadre, há a opção "[Não encontrado]", que deverá ser selecionada;</t>
  </si>
  <si>
    <t>Descrição da Despesa - Coluna E</t>
  </si>
  <si>
    <t>Neste campo, solicitamos uma breve descrição que detalhe a despesa em questão, podendo ser o objeto do contrato, por exemplo. A importância de termos despesas bem descritas se refletirá na maior celeridade das análises relativas à execução orçamentária, garantindo maior fluidez ao andamento da execução no ano de 2024;</t>
  </si>
  <si>
    <t>Função -  Coluna F</t>
  </si>
  <si>
    <t>Neste campo, deverá ser escolhido na lista suspensa o código da função na qual a despesa será alocada. A lista só retornará as funções classificadas como aplicáveis à sua UO, pois há um esforço de acerto na padronização da utilização das funções, conforme a Portaria federal nº 42/1999 e definição do MTO, a qual diz que a função "Reflete a competência institucional do órgão (...). Há situações em que o órgão pode ter mais de uma função típica, considerando-se que suas competências institucionais podem envolver mais de uma área de despesa. Nesses casos, deve ser selecionada, entre as competências institucionais, aquela que está mais relacionada com a ação." Em caso de dúvidas, é possível consultar a aba "Apoio - Funções-Programas" para verificar todos os códigos e descrições;</t>
  </si>
  <si>
    <t>Subfunção - Coluna H</t>
  </si>
  <si>
    <t>Neste campo, deverá ser escolhido na lista suspensa o código da subfunção na qual a despesa será alocada. Em caso de dúvidas, é possível consultar a aba "Apoio - Funções-Programas" para verificar todos os códigos e descrições;</t>
  </si>
  <si>
    <t>Programa - Coluna J</t>
  </si>
  <si>
    <t>Neste campo, deverá ser escolhido na lista suspensa o código do Programa no qual a despesa será alocada. Em caso de dúvidas, é possível consultar a aba "Apoio - Funções-Programas" para verificar todos os códigos e descrições;</t>
  </si>
  <si>
    <t>Ação Orçamentária - Coluna L</t>
  </si>
  <si>
    <t>Neste campo, deverá ser escolhido na lista suspensa o código da ação orçamentária na qual a despesa será alocada. Em caso de dúvidas, é possível consultar a aba "Apoio - Lista de Ações" para verificar todos os códigos e descrições;</t>
  </si>
  <si>
    <t>Grupo de Natureza de Despesa (GND) - Coluna N</t>
  </si>
  <si>
    <t>Neste campo, deverá ser escolhido na lista suspensa o código do Grupo de Natureza de Despesa no qual a despesa será alocada. Em caso de dúvidas, é possível consultar a aba "Apoio - Lista de NDs" para verificar todos os códigos e descrições;</t>
  </si>
  <si>
    <t>Modalidade de Aplicação (MA) - Coluna O</t>
  </si>
  <si>
    <t>Neste campo, deverá ser escolhido na lista suspensa o código da Modalidade de Aplicação da despesa. Em caso de dúvidas, é possível consultar a aba "Apoio - Lista de NDs" para verificar todos os códigos e descrições;</t>
  </si>
  <si>
    <t>Elemento de Despesa - Coluna P</t>
  </si>
  <si>
    <t>Neste campo, deverá ser escolhido na lista suspensa o código do Elemento de Despesa. Em caso de dúvidas, é possível consultar a aba "Apoio - Lista de NDs" para verificar todos os códigos e descrições;</t>
  </si>
  <si>
    <t>Fonte de Recursos - Coluna S</t>
  </si>
  <si>
    <t>Aqui, a lista suspensa exibirá as fontes de recursos disponíveis para a sua Unidade Orçamentária. Isto é, o rol envolve todas as fontes de recursos que não possuem vinculações específicas, juntamente com as aplicáveis à sua unidade, caso haja. Em caso de dúvidas, é possível consultar a aba "Apoio - Fontes de Recursos" para visualizar a descrição das fontes e detalhamentos;</t>
  </si>
  <si>
    <t>Código de Acompanhamento (CO) - Coluna W</t>
  </si>
  <si>
    <t>Aqui, a lista suspensa irá exibir as opções de aplicação do código de acompanhamento da despesa, a ser obrigatoriamente utilizado para a execução da despesa no curso do exercício. Em caso de dúvidas, é possível consultar a aba "Apoio CO - Pré-LOA 2024";</t>
  </si>
  <si>
    <t>Credor atual (2023) -  Coluna Y</t>
  </si>
  <si>
    <t>Aqui, já irá pré-preenchido alguns credores de despesas que estejam em curso no momento, com base nas nossas informações internas atuais, entretanto, não são taxativos. Esta coluna, especificamente, não é aberta para edição. Contudo, os mesmos poderão ser alterados ou ratificados na coluna a seguir, uma vez que se trata de informação de competência da unidade orçamentária;</t>
  </si>
  <si>
    <t>Credor previsto para 2024 (informado pela unidade orçamentária) - Coluna Z</t>
  </si>
  <si>
    <t>Neste campo, será possível alterar ou ratificar o credor para a execução da referida despesa. Caso não haja alteração em relação a coluna anterior, basta repeti-lo. Caso se trate de despesa ainda a licitar, deverá ser selecionado na lista suspensa a opção "A licitar". Caso o credor não seja encontrado na lista e não se trate de uma licitação a realizar, deverá ser selecionada a opção "Não encontrado". Em se tratando de despesa executada por diversos credores, não sendo despesa passível de subdivisão exata, deverá ser selecionada a opção "Diversos". Caso se trate de despesa já em licitação atualmente, deverá ser selecionada a opção "Em licitação";</t>
  </si>
  <si>
    <t>Valor previsto da despesa orçamentária (R$) - SEPLAG - Coluna AA</t>
  </si>
  <si>
    <t>Neste campo, há um pré-preenchimento de valores com base nas informações atuais que possuímos. Os mesmos deverão ser alterados ou ratificados na coluna a seguir, de preenchimento da unidade orçamentária;</t>
  </si>
  <si>
    <t>Previsão orçamentária da despesa (R$) - Unidade Orçamentária - Coluna AB</t>
  </si>
  <si>
    <t>Aqui, é possível alterar ou ratificar os valores previamente preenchidos na coluna anterior. Entretanto, ressalta-se que os valores informados deverão ser devidamente detalhadas no campo memória de cálculo, ainda que repitam integralmente o sugerido na coluna AA.</t>
  </si>
  <si>
    <t>Memória de cálculo - Coluna AC</t>
  </si>
  <si>
    <t>Campo de preenchimento obrigatório para todas as linhas de despesa, mesmo as que apenas tenham sido ratificadas de acordo com o pré-preenchimento. O detalhamento deverá ser mais minucioso nos casos em que forem alterados os valores preenchidos na coluna anterior. Para contratos, principalmente, há a necessidade de indicação de percentuais de reajuste, caso haja previsão de reajuste para 2024, uma vez que tais informações subsidiarão as análises da CPFGF, bem como os trâmites para liberação de despesas na etapa de execução orçamentária;</t>
  </si>
  <si>
    <t>N° do Contrato - Coluna AD</t>
  </si>
  <si>
    <t>Aqui, deverá ser preenchido o número do contrato (caso haja). Importante ressaltar que o preenchimento deverá obedecer o formato padrão de data (mês/ano). Exemplo: "03/2023". Qualquer input distinto do modelo poderá acarretar em erro. Caso a despesa não possua contrato (por exemplo, despesas ainda não firmadas), favor preencher com "N/A". 
OBS.: o preenchimento deverá se dar conforme modelo, não devendo o campo ser deixado em branco, pois na análise da planilha os campos vazios retornarão como erros;</t>
  </si>
  <si>
    <t>Vigência do Contrato (Início) - Coluna AE</t>
  </si>
  <si>
    <t>Neste campo, deverá ser inserido o início da vigência contratual, no formato padrão de data (data/mês/ano). Exemplo: 03/05/2023. Caso a despesa não possua contrato (por exemplo, despesas ainda não firmadas), favor preencher com "N/A". 
OBS.: o preenchimento deverá se dar conforme modelo, não devendo o campo ser deixado em branco, pois na análise da planilha os campos vazios retornarão como erros;</t>
  </si>
  <si>
    <t>Vigência do Contrato (Fim) - Coluna AF</t>
  </si>
  <si>
    <t>Neste campo, deverá ser inserido o término previsto para a vigência contratual, no formato padrão de data (data/mês/ano). Exemplo: 03/05/2023. Caso a despesa não possua contrato (por exemplo, despesas ainda não firmadas), favor preencher com "N/A". 
OBS.: o preenchimento deverá se dar conforme modelo, não devendo o campo ser deixado em branco, pois na análise da planilha os campos vazios retornarão como erros;</t>
  </si>
  <si>
    <t>Link do Contrato no Portal Transparência - Coluna AG</t>
  </si>
  <si>
    <t>Aqui, em todas as linhas que houver contrato, deverá ser inserido o respectivo link do contrato no Portal da Transparência, da Prefeitura ou da própria unidade setorial. (https://transparencia.niteroi.rj.gov.br). 
Caso a despesa não possua contrato (por exemplo, despesas ainda não firmadas), favor preencher com "N/A". 
OBS.: o preenchimento deverá se dar conforme modelo, não devendo o campo ser deixado em branco, pois na análise da planilha os campos vazios retornarão como erros;</t>
  </si>
  <si>
    <t>Observações - Coluna AH</t>
  </si>
  <si>
    <t>Campo aberto, para inserção de eventuais observações que a unidade orçamentária julgue pertinente e não sejam aplicáveis nos campos anteriores;</t>
  </si>
  <si>
    <t>N° da Nota Técnica da CPFGF (se houver) - Coluna AI</t>
  </si>
  <si>
    <t>Nos casos onde a despesa já contenha Nota Técnica autorizativa da CPFGF para a despesa, deverá ser inserido seu código. Caso haja mais de uma nota técnica, deverá ser inserido com um ponto e vírgula (;) entre as Notas, separando as informações. Caso não haja NT, favor preencher com "N/A". OBS.: o preenchimento deverá se dar conforme modelo, não devendo o campo ser deixado em branco, pois na análise da planilha os campos vazios retornarão como erros;</t>
  </si>
  <si>
    <t>N° do processo administrativo - Coluna AJ</t>
  </si>
  <si>
    <r>
      <t xml:space="preserve">Nesse campo deverá ser informado o número do processo administrativo nos casos de despesas que já possuam processo. Em caso de mais de um processo, deve-se informar cada um deles no mesmo campo, separando por ";". </t>
    </r>
    <r>
      <rPr>
        <b/>
        <sz val="10"/>
        <color rgb="FFFF0000"/>
        <rFont val="Calibri"/>
        <family val="2"/>
        <scheme val="minor"/>
      </rPr>
      <t>Não</t>
    </r>
    <r>
      <rPr>
        <sz val="10"/>
        <color theme="1"/>
        <rFont val="Calibri"/>
        <family val="2"/>
        <scheme val="minor"/>
      </rPr>
      <t xml:space="preserve"> </t>
    </r>
    <r>
      <rPr>
        <b/>
        <sz val="10"/>
        <color rgb="FFFF0000"/>
        <rFont val="Calibri"/>
        <family val="2"/>
        <scheme val="minor"/>
      </rPr>
      <t>há necessidade de subdividir em mais de uma linha apenas por processos distintos.</t>
    </r>
    <r>
      <rPr>
        <sz val="10"/>
        <color theme="1"/>
        <rFont val="Calibri"/>
        <family val="2"/>
        <scheme val="minor"/>
      </rPr>
      <t xml:space="preserve"> Já as despesas que não tenham o número do processo, favor preencher com "N/A", não deixe o campo em branco. OBS.: o preenchimento deverá se dar conforme modelo, não devendo o campo ser deixado em branco, pois na análise da planilha os campos vazios retornarão como erros;</t>
    </r>
  </si>
  <si>
    <t>A ação custeia o desdobramento orçamentário de alguma meta do Plano de Metas 2023 no ano de 2024? (Preencher N/A ou ID da meta) - Coluna AL</t>
  </si>
  <si>
    <t>Aqui, deverá ser indicado se a despesa em questão refere-se à atividades contidas no Plano de Metas 2023, que porventura deixe previsão de execução residual no ano de 2024. Caso haja previsão de execução para o próximo exercício, favor preencher o ID da meta, se não preencher como "N/A". Em caso de dúvidas consulte a aba "Apoio - Plano de Metas 2023". OBS.: o preenchimento deverá se dar conforme modelo, não devendo o campo ser deixado em branco, pois na análise da planilha os campos vazios retornarão como erros;</t>
  </si>
  <si>
    <t>Despesa potencialmente elegível para compor o Plano de Metas 2024? (Sim/Não) - Coluna AN</t>
  </si>
  <si>
    <t>Nesse campo há uma lista suspensa para informar com "Sim" ou "Não se a despesa possui potencial elegível para compor o Plano de Metas 2024. OBS.: o preenchimento deverá se dar conforme modelo, não devendo o campo ser deixado em branco, pois na análise da planilha os campos vazios retornarão como erros;</t>
  </si>
  <si>
    <t>Se a coluna anterior for preenchida com "Sim", insira o possível título de sua meta para o Plano de Metas 2024 - Coluna AO</t>
  </si>
  <si>
    <t>Caso a coluna anterior tenha sido preenchida com "Sim", deve-se inserir nesse campo um possível título de sua meta para o Plano de Metas 2024. Caso não aplicável, insira "N/A". OBS.: o preenchimento deverá se dar conforme modelo, não devendo o campo ser deixado em branco, pois na análise da planilha os campos vazios retornarão como erros.</t>
  </si>
  <si>
    <t>Sim</t>
  </si>
  <si>
    <t>Não</t>
  </si>
  <si>
    <t>ID Pré-LOA</t>
  </si>
  <si>
    <t>Unidade Orçamentária</t>
  </si>
  <si>
    <t>Sigla Unidade Orçamentária</t>
  </si>
  <si>
    <t>Plano Orçamentário</t>
  </si>
  <si>
    <t>Descrição da Despesa</t>
  </si>
  <si>
    <t>Função</t>
  </si>
  <si>
    <t>Descrição Função</t>
  </si>
  <si>
    <t>Subfunção</t>
  </si>
  <si>
    <t>Descrição Subfunção</t>
  </si>
  <si>
    <t>Programa</t>
  </si>
  <si>
    <t>Descrição Programa</t>
  </si>
  <si>
    <t>Ação Orçamentária</t>
  </si>
  <si>
    <t>Descrição da ação orçamentária</t>
  </si>
  <si>
    <t>Grupo de Natureza de Despesa (GND)</t>
  </si>
  <si>
    <t>Modalidade de Aplicação (MA)</t>
  </si>
  <si>
    <t>Elemento de Despesa</t>
  </si>
  <si>
    <t>Descrição do Elemento de Despesa</t>
  </si>
  <si>
    <t>Classif Fonte</t>
  </si>
  <si>
    <t>Fonte de Recursos</t>
  </si>
  <si>
    <t>Descrição da Fonte de Recursos</t>
  </si>
  <si>
    <t>Descrição do Detalhamento da Fonte de Recursos</t>
  </si>
  <si>
    <t>Busca C.O (Interno)</t>
  </si>
  <si>
    <t>Código de Acompanhamento (C.O)</t>
  </si>
  <si>
    <t>Descrição do C.O</t>
  </si>
  <si>
    <t>Credor atual (2023)</t>
  </si>
  <si>
    <t>Credor previsto para 2024 (informado pela unidade orçamentária)</t>
  </si>
  <si>
    <t>Valor previsto da despesa orçamentária (R$) - SEPLAG</t>
  </si>
  <si>
    <t>Previsão orçamentária da despesa (R$) - Unidade Orçamentária</t>
  </si>
  <si>
    <t>Memória de Cálculo</t>
  </si>
  <si>
    <t>Nº Contrato  (se não houver contrato, preencher "N/A")</t>
  </si>
  <si>
    <t>Vigência do Contrato (Início) (se não houver contrato, preencher "N/A")</t>
  </si>
  <si>
    <t>Vigência do Contrato (Fim) (se não houver contrato, preencher "N/A")</t>
  </si>
  <si>
    <t>Link do contrato no Portal da Transparência (se não houver contrato, preencher "N/A")</t>
  </si>
  <si>
    <t>Observações</t>
  </si>
  <si>
    <t>Nº da Nota Técnica da CPFGF (se não houver, preencher "N/A")</t>
  </si>
  <si>
    <t>Nº do processo administrativo (se não houver, preencher "N/A")</t>
  </si>
  <si>
    <t>INTERNO - Validação das Metas</t>
  </si>
  <si>
    <t>A ação custeia o desdobramento orçamentário de alguma meta do Plano de Metas 2023 no ano de 2024? (Preencher N/A ou ID da meta)</t>
  </si>
  <si>
    <t>Descrição da meta (caso haja meta indicada na coluna anterior)</t>
  </si>
  <si>
    <t>Despesa potencialmente elegível para compor o Plano de Metas 2024? (Sim/Não)</t>
  </si>
  <si>
    <t>Se a coluna anterior for preenchida com "Sim", insira o possível título de sua meta para o Plano de Metas 2024. Se "Não,", insira "N/A"</t>
  </si>
  <si>
    <t>INTERNO - Controle de preenchimento 01 (Categoria PO)</t>
  </si>
  <si>
    <t>INTERNO - Controle de preenchimento 02 (Subcategoria PO)</t>
  </si>
  <si>
    <t>INTERNO - Controle de preenchimento 03.01 (ÁreaUOFunção)</t>
  </si>
  <si>
    <t>INTERNO - Controle de preenchimento 03.02 (Função)</t>
  </si>
  <si>
    <t>INTERNO - Controle de preenchimento 04 (Subfunção)</t>
  </si>
  <si>
    <t>INTERNO - Controle de preenchimento 05 (Programa)</t>
  </si>
  <si>
    <t>INTERNO - Controle de preenchimento 06 (Ação)</t>
  </si>
  <si>
    <t>INTERNO - Controle de preenchimento 07 (GND)</t>
  </si>
  <si>
    <t>INTERNO - Controle de preenchimento 08 (Mod Aplicação)</t>
  </si>
  <si>
    <t>INTERNO - Controle de preenchimento 09 (Elemento de Despesa)</t>
  </si>
  <si>
    <t>FMCA</t>
  </si>
  <si>
    <t>Contratos e Serviços Pontuais - Serviços de Consultoria, Assessoria e Apoio</t>
  </si>
  <si>
    <t>Despesas com a prestação de serviços para a Elaboração do Plano de Adaptação, Mitigação e Resiliência frente às Mudanças Climáticas</t>
  </si>
  <si>
    <t>18</t>
  </si>
  <si>
    <t>35</t>
  </si>
  <si>
    <t>759.50</t>
  </si>
  <si>
    <t>0000</t>
  </si>
  <si>
    <t>WAYCARBON SOLUCOES AMBIENTAIS E PROJETOS</t>
  </si>
  <si>
    <t xml:space="preserve">Plano de Trabalho R$ 42,904.00; Caracterização R$ 85,808.00; (2023) DiagnósticoR$ 257,424.00 Prognóstico e Metas R$ 171,616.00, 
Plano de ações R$ 257,424.00; Parâmetros e indicadores R$ 171,616.00; Plano de Governança Climática R$ 85,808.00 (2024)_TOTAL R$ 1,072,600.00.
</t>
  </si>
  <si>
    <t>01/2023</t>
  </si>
  <si>
    <t>08/2023</t>
  </si>
  <si>
    <t>08/2024</t>
  </si>
  <si>
    <t>N/A</t>
  </si>
  <si>
    <t>Informo que a despesa a ser executada no projeto foi aprovado , conforme Nota Técnica , a ser executada na fonte de superávit.</t>
  </si>
  <si>
    <t>0787/CGM/2022/ RETORNO</t>
  </si>
  <si>
    <t>250001954/2021</t>
  </si>
  <si>
    <t>Contratos e Serviços Continuados - Locações - Veículos</t>
  </si>
  <si>
    <t>Despesas com locação de veículos</t>
  </si>
  <si>
    <t>33</t>
  </si>
  <si>
    <t>FRET BRASIL LOCAÇÃO DE FROTAS LTDA</t>
  </si>
  <si>
    <t>Valor de 4 carros atualizados pelo IPCA,  no período de 12 mese (contrato renovado em Novembro 2023): R$ 2.186,19 (valor de cada carro) ; 4 carros ( valor mensal) = 8.744,78  =&gt; valor anual 104.937,38 (indíce atualizado) - Média</t>
  </si>
  <si>
    <t>Contrato nº 01/2021   Termo Aditivo nº 01 no ano de 2022                         Termo Aditivo nº 02 no ano de 2023</t>
  </si>
  <si>
    <t>11/2021</t>
  </si>
  <si>
    <t>11/2023</t>
  </si>
  <si>
    <t xml:space="preserve">Será renovado o Termo Aditivo em Novembro  </t>
  </si>
  <si>
    <t>9900033008/2023</t>
  </si>
  <si>
    <t>[Não encontrado]</t>
  </si>
  <si>
    <t>Despesas com a contratação de empresa de consultoria para Elaboração do Plano Municipal da Mata Atlântica</t>
  </si>
  <si>
    <t>ECOSSISTEMA CONSULTORIA AMBIENTAL LTDA</t>
  </si>
  <si>
    <t>3 º DESEMBOLSO - referente a entrega da 3º etapa no valor de R$ 37.000,00   (20% do contrato)</t>
  </si>
  <si>
    <t>Contrato nº 01/2022              1º Termo Aditivo de nº 01/2023</t>
  </si>
  <si>
    <t>06/2022</t>
  </si>
  <si>
    <t>12/2023</t>
  </si>
  <si>
    <t xml:space="preserve"> 250001608/2021.</t>
  </si>
  <si>
    <t>Despesas com ações de Conservação e Recuperação das Unidades de Conservação</t>
  </si>
  <si>
    <t>39</t>
  </si>
  <si>
    <t>[A licitar]</t>
  </si>
  <si>
    <t>[Diversos]</t>
  </si>
  <si>
    <t>valor desmenbrado nas linhas abaixo , conforme natureza de despesa.</t>
  </si>
  <si>
    <t>899.99</t>
  </si>
  <si>
    <t>Contratação de empresa especializada em conservação e manutenção de áreas degradadas .(R$ 250 por muda) por contrato de dois anos (Para  cada 10.000 m²  cerca de 2.500 mudas plantadas) = Uma média de R$ 350.000,00 a R$ 400.000,00</t>
  </si>
  <si>
    <t>Despesas com ações de elaboração de Planos de Manejo</t>
  </si>
  <si>
    <t>Contratação de uma empresa especializada em prestação de serviço com elaboração do plano de manejo dos Parques do Morcego e Água Escondida  - R$ 150.000,00 (cada)                   Total R$ 300.000,00</t>
  </si>
  <si>
    <t>A detalhar (Saldo de fonte própria)</t>
  </si>
  <si>
    <t>Valor desmeNbrado , nas linhas abaixo, conforme natureza de despesa.</t>
  </si>
  <si>
    <t>Valor desmembrado , nas linhas abaixo, conforme natureza de despesa.</t>
  </si>
  <si>
    <t>Contratação de instituição (empresa) especializada para a produção de um estudo diagnóstico do sistema de
tratamento de esgotamento de efluente sanitário com elaboração de soluções técnicas para a Bacia Hidrográfica Contribuinte à Enseada de Jurujuba</t>
  </si>
  <si>
    <t xml:space="preserve">A) ELABORAÇÃO DE ESTUDO DIAGNÓSTICO SOCIOAMBIENTAL COM FOCO EM ESGOTAMENTO SANITÁRIO DE MORADIAS DA BACIA HIDROGRÁFICA CONTRIBUINTE À ENSEADA DE JURUJUBA
R$ 1.234.664,18
B) ELABORAÇÃO DA BASE DE DADOS GEORREFERENCIADA
R$ 176.380,60
C) ELABORAÇÃO DOS PROJETOS
R$ 352.761,19
TOTAL : R$ 1.763.805,97
</t>
  </si>
  <si>
    <t>Executar projetos de regularização sanitária na Enseada de Jurujuba. Tais Projeto serão o desdobramento do diagnóstico que será executado anteriormente. A Águas de Niterói ia executar essa parte do projeto . Devido a alguns gargalos a mesma não irá mais executar essa parte . Com isso a SMARHS com recursos de superávit do fundo executará o diagnóstico devido ser uma entrega importante para o Município.   PROCESSO NA FASE DE COTAÇÃO DE PREÇO NO MERCADO LOCAL. O VALOR DA DESPESA FOI PREVISTO COM UM VALOR MENOR DO QUE O QUE FOI  COTADO. DEVIDO AO TETO ESTIPULADO CONFORME ARRECADAÇÃO, PORÉM SERÁ EXECUTADO PELO SUPERÁVIT REFERENTE A ARRECADAÇÃO PRÓPRIO AO FUNDO.</t>
  </si>
  <si>
    <t>Contratos e Serviços Continuados - Consultoria, Assessoria e Apoio</t>
  </si>
  <si>
    <t xml:space="preserve">Contratação de consultoria que visa subsidiar a organização, elaboração e aprovação do Código de Meio Ambiente do município de Niterói, sob a coordenação da Secretaria de Meio Ambiente, Recursos Hídricos e Sustentabilidade (SMARHS). </t>
  </si>
  <si>
    <t>Contratação de empresa de consultoria para elaboração  do código civil - R$ 600.000,00 (preço médio conforme cotação)</t>
  </si>
  <si>
    <t>Contratação de empresa de consultoria (preço médio) - R$ 600.000,00.  PROCESSO NA FASE DE LICITAÇÃO. O VALOR DA DESPESA FOI PREVISTO COM UM VALOR MENOR DO QUE O QUE FOI  COTADO. DEVIDO AO TETO ESTIPULADO CONFORME ARRECADAÇÃO, PORÉM SERÁ EXECUTADO PELO  SUPERÁVIT REFERENTE A ARRECADAÇÃO PRÓPRIO AO FUNDO.</t>
  </si>
  <si>
    <t>Contratos e Serviços Continuados - Manutenção e Conservação - Poda, Paisagismo e Jardinagem</t>
  </si>
  <si>
    <t>Contratação de empresa para manutenção de plantio das areas de St . Inácio e Jurujuba , definida por medida compensatória INEA</t>
  </si>
  <si>
    <t>Contratação de empresa para manutenção , conforme cronograma financeiro - Cronograma 6ª etapas - 4 etapa no valor de R$ 31.500,00 (cada), 2 etapa no valor R$ 16.500,00 (cada)</t>
  </si>
  <si>
    <t>TERMO ADITIVO 01/2021</t>
  </si>
  <si>
    <t>01/2021</t>
  </si>
  <si>
    <t>01/2025</t>
  </si>
  <si>
    <t>Despesa com empresa especializada em Gestão de Parques Naturais</t>
  </si>
  <si>
    <t xml:space="preserve">Despesa com contratação de empresa especializada na gestão de Parques Naturais - R$ 5.000.0000,00 (cotação para contrato de 24 meses) . </t>
  </si>
  <si>
    <t>O VALOR DA DESPESA FOI PREVISTO COM UM VALOR MENOR DO QUE O QUE FOI  COTADO. DEVIDO AO TETO ESTIPULADO CONFORME ARRECADAÇÃO, PORÉM SERÁ EXECUTADO PELO  SUPERÁVIT REFERENTE A ARRECADAÇÃO PRÓPRIO AO FUNDO.</t>
  </si>
  <si>
    <t>Contratação de prestação de serviço para a criação de um Centro de Triagem para captura e reabilitação dos animais silvestres</t>
  </si>
  <si>
    <t xml:space="preserve">Criação de um centro de triagem  , que compõe estruturação do espaço - R$ 200.000,00                                      ADAPTAÇÃO COM AJUSTES E EQUIPAMENTOS -  R$ 300.000,00. (MÉDIA COTADA) </t>
  </si>
  <si>
    <t>O VALOR DA DESPESA FOI PREVISTO COM UM VALOR MENOR DO QUE O QUE FOI  COTADO. DEVIDO AO TETO ESTIPULADO COM REFERÊNCIA NA ARRECADAÇÃO DO EXERCÍCIO ATUAL.</t>
  </si>
  <si>
    <t>Despesa com locação de veículo</t>
  </si>
  <si>
    <t>CONTRATAÇÃO DE EMPRESA PARA LOCAÇÃO DE VEÍCULOS A PARTIR DE NOVEMBRO DE 2024 , QUANDO TERMINA A VIGÊNCIA DO CONTRATO ATUAL .VALOR MENSAL 9.000,00  MÉDIA DE CÁLCULO, CONFORME COTAÇÃO DE MERCADO E ATUALIZAÇÃO DE ÍNDICE IPCA NO PERÍODO DE 12 MESES. - R$ 108.000,00</t>
  </si>
  <si>
    <t>O VALOR DA DESPESA FOI PREVISTO COM UM VALOR MENOR DO QUE O QUE FOI  COTADO. DEVIDO AO TETO ESTIPULADO CONFORME ARRECADAÇÃO, PORÉM SERÁ EXECUTADO PELO SUPERÁVIT.</t>
  </si>
  <si>
    <t>Despesa com a Manutenção das Unidades de Conservação</t>
  </si>
  <si>
    <t>30</t>
  </si>
  <si>
    <t>Compra de equipamentos e material para a manutenção do parque no valor (placas, equipamentos de reposição, tinta para marcação de trilha, material gráfico ) - R$ 50.000,000</t>
  </si>
  <si>
    <t xml:space="preserve">Despesa com a Implantação  dos Parques Municipais  </t>
  </si>
  <si>
    <t>51</t>
  </si>
  <si>
    <t>Despesa com a Implantação Parque do Baldeador (R$ 3.500.000,00) . Valores disponíveis na planilha de Investimento da EMUSA, na data 23/03/2023. Valor será suplementado pela fonte de superávit no início do ano , para que o recurso seja transferido a EMUSA.</t>
  </si>
  <si>
    <t>O VALOR DA DESPESA FOI PREVISTO COM UM VALOR MENOR DO QUE O QUE FOI  COTADO. DEVIDO AO TETO ESTIPULADO CONFORME ARRECADAÇÃO, PORÉM SERÁ EXECUTADO PELO SUPERÁVIT REFERENTE AO RECURSO PRÓPRIO DO FUNDO</t>
  </si>
  <si>
    <t xml:space="preserve"> 510003293/2022</t>
  </si>
  <si>
    <t>Despesa com chamamento Público para a seleção de Organizações da Sociedade Civil – OSC, localizados no município de Niterói, para a celebração de termo de fomento ,mediante a execução de Projetos Ambientai</t>
  </si>
  <si>
    <t>41</t>
  </si>
  <si>
    <t>Memória de Cálculo:
05 projetos de até 20 mil
03 projetos de 20.000,01 até 50 mil
01 projeto de 50.000,01 até 100 mil
01 projeto de 100.000,01 até 150 mil
Total = 500 mil</t>
  </si>
  <si>
    <t>250000798/2023</t>
  </si>
  <si>
    <t>Credores</t>
  </si>
  <si>
    <t>[Em licitação]</t>
  </si>
  <si>
    <t>3 DOTS ENG LTDA</t>
  </si>
  <si>
    <t>7LAN COMERCIO E SERVICOS EIRELI</t>
  </si>
  <si>
    <t>A C S SOARES COMERCIO LTDA EPP</t>
  </si>
  <si>
    <t>A R G SIGNORELLI - COMERCIO E PRODUCAO M</t>
  </si>
  <si>
    <t>A. HERNAMS DE LACERDA GABRIEL IMPORTADOR</t>
  </si>
  <si>
    <t>A.M.C.H. VIÇOSO JARDIM</t>
  </si>
  <si>
    <t>ABC PREV GESTÃO E F. PREVIDENCIÁRIAS LTD</t>
  </si>
  <si>
    <t>ACERJ - CICLISTAS DO RIO DE JANEIRO</t>
  </si>
  <si>
    <t>ACMELLO ON E OFFSHORE UNIFORMES ESPECIAL</t>
  </si>
  <si>
    <t>ACORP PRODUCOES, EVENTOS E VIAGENS LTDA</t>
  </si>
  <si>
    <t>ACOSTA PRODUCOES ESPORTIVAS LTDA</t>
  </si>
  <si>
    <t>ADEB LINE COMÉRCIO DE PRODUTOS MÉDICOS L</t>
  </si>
  <si>
    <t>AD-HOC SERVICOS E EMPREENDIMENTOS LTDA</t>
  </si>
  <si>
    <t>AFT - PLANEJAMENTO E ADMINISTRACAO LTDA</t>
  </si>
  <si>
    <t>AGASERV COMERCIO E ASSISTENCIA TECNICA</t>
  </si>
  <si>
    <t>AGENCIA DE FOMENTO DO ESTADO DO RIO DE</t>
  </si>
  <si>
    <t>AGENCIA O GLOBO SERVICOS DE IMPRENSA S A</t>
  </si>
  <si>
    <t>AGRAR CONSULTORIA E ESTUDOS TECNICOS S/C</t>
  </si>
  <si>
    <t>AGRO QUIMICA FLUMINENSE LTDA - EPP</t>
  </si>
  <si>
    <t>AGUA MINERAL OÁSIS DA SAÚDE LTDA</t>
  </si>
  <si>
    <t>AGUAS DE NITEROI S/A</t>
  </si>
  <si>
    <t>AIR LIQUIDE BRASIL LTDA.</t>
  </si>
  <si>
    <t>AJURDY DISTRIB. DE PROD. LTDA</t>
  </si>
  <si>
    <t>ALD MAESTRINI COMERCIO E SERVICOS</t>
  </si>
  <si>
    <t>ALFAPAR PARAFUSOS LTDA</t>
  </si>
  <si>
    <t>ALFAX EMPREENDIMENTOS E SERVIÇOS GRAFICO</t>
  </si>
  <si>
    <t>ALFREDO E.H SIMON PATRIMONIAL LTDA</t>
  </si>
  <si>
    <t>ALG BRASILCOMÉRCIO IND PROD LTDA</t>
  </si>
  <si>
    <t>ALGAR SOLUCOES EM TIC S/A</t>
  </si>
  <si>
    <t>ALIANCA DO BRASIL SEGUROS S/A.</t>
  </si>
  <si>
    <t>ALIGRAF COMERCIO DE PRODUTOS GRÁFICOS LT</t>
  </si>
  <si>
    <t>ALPENGLOW CONSULTORIA LTDA</t>
  </si>
  <si>
    <t>ALTERDATA TECN. E INFORMTICA LTDA</t>
  </si>
  <si>
    <t>AMABE-ASSOC.DE MORADORES E AMIGOS DO BAD</t>
  </si>
  <si>
    <t>AMBIENTAL SERVICOS ESPECIALIZADOS LTDA</t>
  </si>
  <si>
    <t>AME HP ASSISTENCIA MEDICA ESPECIALIZADA</t>
  </si>
  <si>
    <t>AMERICAS COMERCIO DE COLCHOES LTDA</t>
  </si>
  <si>
    <t>AMERICAS COMÉRCIO E CONSTRUÇÕES LTDA</t>
  </si>
  <si>
    <t>AMPLA ENERGIA E SERVICOS S.A</t>
  </si>
  <si>
    <t>AMPLOS SERVICOS DE APOIO LTDA</t>
  </si>
  <si>
    <t>AMS SERVICOS E LOCAÇOES LTDA ME</t>
  </si>
  <si>
    <t>ANDALUZ SOLUCOES E SERVICOS LTDA</t>
  </si>
  <si>
    <t>ANGELUS PRODUCOES ARTISTICAS LTDA ME</t>
  </si>
  <si>
    <t>ANTIBIOTICOS DO BRASIL LTDA</t>
  </si>
  <si>
    <t>APOIO CARTOGRAFIA E CONSULTORIA LTDA</t>
  </si>
  <si>
    <t>APOLO MED COMERCIO DE MEDICAMENTOS LTDA</t>
  </si>
  <si>
    <t>ARCOMULT COMERCIO VAREJISTA E SERVICOS L</t>
  </si>
  <si>
    <t>ARMAZEM NAUTICO OCEANICA LTDA</t>
  </si>
  <si>
    <t>ARTEL SERVIÇOS TÉCNICOS LTDA</t>
  </si>
  <si>
    <t>ARTESA COMUNICACAO E FILMES LTDA ME</t>
  </si>
  <si>
    <t>AS.BLOCO CARNAVALESCO BABANDO NA GOLA</t>
  </si>
  <si>
    <t>AS.REC.E CUL.DO BL.CAR.SO PHODE QUINTA</t>
  </si>
  <si>
    <t>ASS DAS DAMAS DE C DE SAO VICENTE DE PAU</t>
  </si>
  <si>
    <t>ASS DAS ENTID DE PREVID MUNICIPIOS RJ</t>
  </si>
  <si>
    <t>ASS DOS MORADORES E AMIGOS DO BAIRRO CAF</t>
  </si>
  <si>
    <t>ASS REC E CULT BL CARN FLECHA DE ITAIPU</t>
  </si>
  <si>
    <t>ASS.DO BL.CARNAV.SE DER CERTO CONTINUA</t>
  </si>
  <si>
    <t>ASSISTENCIAL QUIMED QUINELLATO ENDOSCOPI</t>
  </si>
  <si>
    <t>ASSOC BRAS DE INST DE PREVIDENCIA</t>
  </si>
  <si>
    <t>ASSOC. DOS PROD. FAM. STA RITA E REGIÃO</t>
  </si>
  <si>
    <t>ASSOC.CULT.ESP.E CARNAV.UN.DO CACHIBLEMA</t>
  </si>
  <si>
    <t>ASSOCIAÇAO APOIO SOCIAL AO CIDADAO - ASC</t>
  </si>
  <si>
    <t>ASSOCIAÇÃO ATLÉTICA ACADÊMICA CAMILLO</t>
  </si>
  <si>
    <t>ASSOCIAÇÃO ATLÉTICA BANCO DO BRASIL NITE</t>
  </si>
  <si>
    <t>ASSOCIACAO B.A.DE P.DE SER.A.E.CULTURAIS</t>
  </si>
  <si>
    <t>ASSOCIAÇÃO BENEFICIENTE MACONICA VIGILAN</t>
  </si>
  <si>
    <t>ASSOCIAÇÃO CARNAVALESCA AMIGOS DO INGÁ</t>
  </si>
  <si>
    <t>ASSOCIAÇÃO COMUNITÁRIA SOCIAL E CULTURAL</t>
  </si>
  <si>
    <t>ASSOCIAÇÃO CULTURAL, ARTISTICA E ESPORTI</t>
  </si>
  <si>
    <t>ASSOCIAÇÃO DAS IRMÃS MISSIONÁRIAS CAPUCH</t>
  </si>
  <si>
    <t>ASSOCIACAO DE ASSISTENCIA SOCIAL CORACAO</t>
  </si>
  <si>
    <t>ASSOCIAÇÃO DE MORADORES DO BAIRRO PARQUE</t>
  </si>
  <si>
    <t>ASSOCIACAO DE MORADORES DO MORRO DO INGA</t>
  </si>
  <si>
    <t>ASSOCIACAO DE MORADORES E AMIGOS DE CANT</t>
  </si>
  <si>
    <t>ASSOCIACAO DE PAIS E AMIGOS DOS DEFICIEN</t>
  </si>
  <si>
    <t>ASSOCIACAO DE PAIS E AMIGOS DOS EXCEPC A</t>
  </si>
  <si>
    <t>ASSOCIACAO DE SURFE DE NITEROI</t>
  </si>
  <si>
    <t>ASSOCIACAO DE TRIATHLON MASTER DO ESTADO</t>
  </si>
  <si>
    <t>ASSOCIAÇÃO DE WINDSURF DE NITEROI-AWN</t>
  </si>
  <si>
    <t>ASSOCIACAO DOS FUNCIONARIOS DA CLIN</t>
  </si>
  <si>
    <t>ASSOCIACAO DOS MORADORES DE JURUJUBA</t>
  </si>
  <si>
    <t>ASSOCIAÇÃO ESPORTIVA CANTAGALO</t>
  </si>
  <si>
    <t>ASSOCIACAO FILANTROPICA KAIROS DE ASSIST</t>
  </si>
  <si>
    <t>ASSOCIACAO FLUMINENSE DE AMPARO AOS CEGO</t>
  </si>
  <si>
    <t>ASSOCIACAO FLUMINENSE DE REABILITACAO AF</t>
  </si>
  <si>
    <t>ASSOCIACAO METODISTA DE ACAO SOCIAL - AM</t>
  </si>
  <si>
    <t>ASSOCIACAO NACIONAL DAS CIDADES INTELIGE</t>
  </si>
  <si>
    <t>ASSOCIAÇÃO NACIONAL DE ARTES E CULTURA</t>
  </si>
  <si>
    <t>ASSOCIACAO NITEROIENSE DE FUTEBOL</t>
  </si>
  <si>
    <t>ASSOCIACAO NITEROIENSE DE VA A</t>
  </si>
  <si>
    <t>ASSOCIACAO PARA O DESENVOLVIMENTO SOLIDA</t>
  </si>
  <si>
    <t>ASSOCIACAO PESTALOZZI DE NITEROI</t>
  </si>
  <si>
    <t>ASSOCIACAO RECREATIVA E CULTURAL BLOCO C</t>
  </si>
  <si>
    <t>ASSOCIACAO RECREATIVA ESPORTIVA E CULTUR</t>
  </si>
  <si>
    <t>ASSOCIAO DOS MORADORES DO SAP</t>
  </si>
  <si>
    <t>ASTRAL COM.DE MAT. E EQUIP.DE SEG.E PROT</t>
  </si>
  <si>
    <t>ATAC ASSISTÊNCIA TÉCNICA EM AR CONDICION</t>
  </si>
  <si>
    <t>ATHOS RIO PRODUTOS MEDICOS HOSPITALARES</t>
  </si>
  <si>
    <t>ATOS DESIGN E COMUNICACAO VISUAL LTDA</t>
  </si>
  <si>
    <t>ATS BRASIL LTDA</t>
  </si>
  <si>
    <t>ATUAL COMERCIO E DISTRIB.DE MATERIAIS</t>
  </si>
  <si>
    <t>AURORA E-COMMERCE LTDA</t>
  </si>
  <si>
    <t>AVANTE BRASIL COMERCIAL LIMITADA</t>
  </si>
  <si>
    <t>B R PAPER COM. E SERV. DE PROD. DE LIMP.</t>
  </si>
  <si>
    <t>B W M EQUIPAMENTOS ELETRONICOS E INFORMA</t>
  </si>
  <si>
    <t>B.C.C.COMERCIO E SERVICOS LTDA</t>
  </si>
  <si>
    <t>B2B EMPREENDIMENTOS E PARTICIPAÇÕES EIRE</t>
  </si>
  <si>
    <t>BANCO BRADESCO S.A.</t>
  </si>
  <si>
    <t>BANCO BRADESCO SA</t>
  </si>
  <si>
    <t>BANCO DO BRASIL S/A</t>
  </si>
  <si>
    <t>BANCO DO BRASIL SA</t>
  </si>
  <si>
    <t>BANCO DO BRASIL-PIS/PASEP</t>
  </si>
  <si>
    <t>BANCO INTERAMERICANO DE DESENVOLVIMENTO</t>
  </si>
  <si>
    <t>BANCO ITAU UNIBANCO SA</t>
  </si>
  <si>
    <t>BANCO MERCANTIL DO BRASIL SA</t>
  </si>
  <si>
    <t>BANCO NACIONAL DE DESENVOLVIMENTO ECONOM</t>
  </si>
  <si>
    <t>BANCO SANTANDER (BRASIL) S.A.</t>
  </si>
  <si>
    <t>BANCO SANTANDER (BRASIL) S/A.</t>
  </si>
  <si>
    <t>BANDA DO BENEFCIO</t>
  </si>
  <si>
    <t>BARRA GRANDE MATERIAL ESPORTIVO LTDA</t>
  </si>
  <si>
    <t>BAZAR E MAT. DE CONSTRUCAO TRES UNIDOS</t>
  </si>
  <si>
    <t>BH FOODS COMERCIO E INDUSTRIA LTDA EPP</t>
  </si>
  <si>
    <t>BIO - LOGICA COMERCIO DE PRODUTOS HOSPIT</t>
  </si>
  <si>
    <t>BIOLOGÍSTICA SOLUÇÕES EM LOGÍSTICA SERV</t>
  </si>
  <si>
    <t>BIOMEDICAL SUPRIMENTOS HOSPITALARES LTDA</t>
  </si>
  <si>
    <t>BIOPLASMA PRODUTOS LAB E CORREL LTDA</t>
  </si>
  <si>
    <t>BIOSAVE DIAGNÓSTICA LTDA EPP</t>
  </si>
  <si>
    <t>BIOSYS LTDA</t>
  </si>
  <si>
    <t>BL.C.CHEGA POR CIMA Q EU BRINCO NO BAIX</t>
  </si>
  <si>
    <t>BLOCO CARNAVALESCO 5%</t>
  </si>
  <si>
    <t>BLOCO TODURO   COM O COPO CHEIO</t>
  </si>
  <si>
    <t>BLOCO XURUPITA</t>
  </si>
  <si>
    <t>BRADOK SOLUÇÕES CORPORATIVAS LTDA</t>
  </si>
  <si>
    <t>BRASERVICE SOLUCOES EM RECURSOS HUMANOS</t>
  </si>
  <si>
    <t>BRASOFTWARE INFORMATICA LTDA</t>
  </si>
  <si>
    <t>BRAYNER INFORMATICA LTDA</t>
  </si>
  <si>
    <t>BRAZAOTUR LTDA</t>
  </si>
  <si>
    <t>BRCA TECNOLOGIA SERVICOS DE INFORMATICA</t>
  </si>
  <si>
    <t>BREF GESTAO EMPRESARIAL EIRELI</t>
  </si>
  <si>
    <t>BRIMPLAC INDUSTRIA E COMERCIO LTDA ME</t>
  </si>
  <si>
    <t>BRINOV TECNOLOGIA LTDA</t>
  </si>
  <si>
    <t>BRITMED MATERIAL MEDICO HOSPITALAR LTDA</t>
  </si>
  <si>
    <t>BUNZL EQUIPAMENTOS PARA PROTECAO INDIVID</t>
  </si>
  <si>
    <t>C A R SIERRA DEDETIZAÇÃO E HIGIENIZ. ME</t>
  </si>
  <si>
    <t>C S BRASIL FROTAS LTDA</t>
  </si>
  <si>
    <t>C. TEIXEIRA 110 COMÉRCIO DE ALIMENTOS LT</t>
  </si>
  <si>
    <t>C.F.DE LIRA GOMES LTDA.</t>
  </si>
  <si>
    <t>C.L. TRIO E SONORIZACAO LTDA</t>
  </si>
  <si>
    <t>CADERODE MOVEIS PARA ESCRITORIO LTDA</t>
  </si>
  <si>
    <t>CAIXA ECONOMICA FEDERAL</t>
  </si>
  <si>
    <t>CAIXA ECONÔMICA FEDERAL</t>
  </si>
  <si>
    <t>CAMARA DE DIRIGENTES LOJISTAS DE NITEROI</t>
  </si>
  <si>
    <t>CAMARA MUNICIPAL DE NITEROI</t>
  </si>
  <si>
    <t>CAMARA MUNICIPAL DE QUEIMADOS</t>
  </si>
  <si>
    <t>CAMPUS AVANCADO</t>
  </si>
  <si>
    <t>CANCERCARE SOCIEDADE SIMPLES LIMITADA</t>
  </si>
  <si>
    <t>CAPEMISA SEGURADORA DE VIDA E PREVIDENCI</t>
  </si>
  <si>
    <t>CARAVELA BRASILEIRA PRODUÇÃO ARTÍSTICA E</t>
  </si>
  <si>
    <t>CARFAG COM E SERV DE MANUTENÇÃO LTDA</t>
  </si>
  <si>
    <t>CAROLAJE RIO FORNECEDORA DE MATERIAIS DE</t>
  </si>
  <si>
    <t>CARTORIO DO 13 OFICIO</t>
  </si>
  <si>
    <t>CASA 83 PRODUCOES LTDA</t>
  </si>
  <si>
    <t>CBW - CONFEDERACAO BRASILEIRA DE WRESTLI</t>
  </si>
  <si>
    <t>CENTERMED CENTRO CLIN. SAIA CHIJNER EIRE</t>
  </si>
  <si>
    <t>CENTRAL BRASIL INSTRUMETOS DE MEDIÇÃO LT</t>
  </si>
  <si>
    <t>CENTRAL LIFE DIST DE PROD P/ SAUDE LTDA</t>
  </si>
  <si>
    <t>CENTRAL SAT COMERCIO DE PRODUTOS ELETRON</t>
  </si>
  <si>
    <t>CENTRO DE APOIO AO DEFICIENTE</t>
  </si>
  <si>
    <t>CENTRO DE GESTO DE MEIOS DE PAGAMENTOS</t>
  </si>
  <si>
    <t>CENTRO DE INTEGRACAO EMPRESA ESCOLA DO R</t>
  </si>
  <si>
    <t>CENTRO FED DE ED TECNOLOGICA CELSO SUCKO</t>
  </si>
  <si>
    <t>CENTRO PRO-MELHORAMENTOS DO CAVALAO (CEP</t>
  </si>
  <si>
    <t>CENTRO PRO-MELHORAMENTOS DO VIRADOURO</t>
  </si>
  <si>
    <t>CENTRO PRO-MELHORAMENTOS REC.DO LIDO CPM</t>
  </si>
  <si>
    <t>CEO - CENTRO DE EDUCAÇÃO OCUPACIONAL EIR</t>
  </si>
  <si>
    <t>CEPALAB LABORATÓRIOS SA</t>
  </si>
  <si>
    <t>CEPHEID BRASIL IMPORTAÇÃO, EXPORTAÇÃO</t>
  </si>
  <si>
    <t>CERTISIGN CERTIFICADORA DIGITAL</t>
  </si>
  <si>
    <t>CERTVS SOLUCOES EM SISTEMA DE INFORMATIC</t>
  </si>
  <si>
    <t>CHADA COMERCIO E SERVICOS LTDA</t>
  </si>
  <si>
    <t>CHANTILLY PRODUCOES ARTISTICAS LTDA</t>
  </si>
  <si>
    <t>CIAMED COMERCIO E SERVICOS  LTDA</t>
  </si>
  <si>
    <t>CIMÓVEIS COMÉRCIO DE MÓVEIS EIRELLI</t>
  </si>
  <si>
    <t>CINTHIA COELHO BASTOS MADEIRA</t>
  </si>
  <si>
    <t>CIRCUITO KIDS EVENTOS EIRELI</t>
  </si>
  <si>
    <t>CIRJ - CENTRO INDUSTRIAL DO RIO DE JANEI</t>
  </si>
  <si>
    <t>CJVB SERRALHERIA EIRELI</t>
  </si>
  <si>
    <t>CLAER DO BRASIL ENGENHARIA LTDA</t>
  </si>
  <si>
    <t>CLARO EMPRESAS S/A</t>
  </si>
  <si>
    <t>CLARO S/A</t>
  </si>
  <si>
    <t>CLASSIC EMPREENDIMENTOS DE ALBERGUES E A</t>
  </si>
  <si>
    <t>CLEARLIMP PRODUTOS E SERVIÇOS LTDA.</t>
  </si>
  <si>
    <t>CLINICA DE HEMOTERAPIA LTDA</t>
  </si>
  <si>
    <t>CLINICA NEFROLOGICA LTDA</t>
  </si>
  <si>
    <t>CLISSIA RODRIGUES SANTOS FARIAS</t>
  </si>
  <si>
    <t>CLUBE NITEROIENSE DE MONTANHISMO</t>
  </si>
  <si>
    <t>CM HOSPITALAR S.A</t>
  </si>
  <si>
    <t>CM PINTO TECNOLOGIA E RELOGIO DE PONTO</t>
  </si>
  <si>
    <t>COBRAPE CIA BRASILEIRA DE PROJETOS E EMP</t>
  </si>
  <si>
    <t>CODY ADMINISTRAÇAO DE BENS LTDA</t>
  </si>
  <si>
    <t>COLAB TECNOLOGIA E SERVICOS DE INTERNET</t>
  </si>
  <si>
    <t>COLUNA COMERCIO DE PERSIANAS LTDA</t>
  </si>
  <si>
    <t>COMERCIAL BRASIL DE EPI LTDA</t>
  </si>
  <si>
    <t>COMERCIAL CIRURGICA RIOCLARENSE LTDA</t>
  </si>
  <si>
    <t>COMERCIAL ÉTICA EDUCACIONAL LTDA</t>
  </si>
  <si>
    <t>COMERCIAL MILANO BRASIL LTDA</t>
  </si>
  <si>
    <t>COMERCIO DE MATERIAIS DE CONSTRUCAO JUST</t>
  </si>
  <si>
    <t>COMP MUNIC DE LIMPEZA URBANA DE NITEROI</t>
  </si>
  <si>
    <t>COMPANHIA DE SEGUROS ALIANÇA DO BRASIL</t>
  </si>
  <si>
    <t>CONDITORIM REFORMAS E CONSTRUCOES LTDA</t>
  </si>
  <si>
    <t>CONDOMINIO DO EDIFICIO AJAX</t>
  </si>
  <si>
    <t>CONDOMINIO DO EDIFICIO BISPO DOM JOSE</t>
  </si>
  <si>
    <t>CONDOMINIO DO EDIFICIO RIBEIRO JUNQUEIRA</t>
  </si>
  <si>
    <t>CONDOMINIO DO EDIFICIO TOWER 2000</t>
  </si>
  <si>
    <t>CONDOMNIO DO EDIFCIO ARARIGBIA</t>
  </si>
  <si>
    <t>CONECON CONSTRUTORA SPE LTDA</t>
  </si>
  <si>
    <t>CONEXAO CULTURAL SERVICOS LTDA</t>
  </si>
  <si>
    <t>CONEXAO MEDICA COMERCIAL LTDA</t>
  </si>
  <si>
    <t>CONSELHO DE ARQUITETURA E URBANISMO DO R</t>
  </si>
  <si>
    <t>CONSELHO REG. DE MEDICINA VET DO RJ</t>
  </si>
  <si>
    <t>CONSELHO REGIONAL DE CONTABILIDADE DO ES</t>
  </si>
  <si>
    <t>CONSELHO REGIONAL DE ENGENHARIA E AGRON</t>
  </si>
  <si>
    <t>CONSERVATORIO DE MUSICA DE NITEROI</t>
  </si>
  <si>
    <t>CONSISO SERVIÇOS DE ENGENHARIA, CONSULTO</t>
  </si>
  <si>
    <t>CONSORC INF  GEST. PUB MUNI - CIGA</t>
  </si>
  <si>
    <t>CONSORCIO ALAMEDA SÃO BOA VENTURA - FONS</t>
  </si>
  <si>
    <t>CONSORCIO ARKTO-AQUACON-CICLOVIA</t>
  </si>
  <si>
    <t>CONSORCIO BAIRRO SANTO ANTONIO</t>
  </si>
  <si>
    <t>CONSÓRCIO COMUNIDADE BERNADINHO</t>
  </si>
  <si>
    <t>CONSORCIO CONE-CONTECK</t>
  </si>
  <si>
    <t>CONSORCIO CONECTAR</t>
  </si>
  <si>
    <t>CONSÓRCIO CONZAD TECH</t>
  </si>
  <si>
    <t>CONSÓRCIO HYDRA/RTC</t>
  </si>
  <si>
    <t>CONSORCIO INTERMUNICIPAL DE DESENVOLVIME</t>
  </si>
  <si>
    <t>CONSORCIO LGO DA BATALHA</t>
  </si>
  <si>
    <t>CONSORCIO NOVO ENGENHO DO MATO</t>
  </si>
  <si>
    <t>CONSÓRCIO ORLA VERDE</t>
  </si>
  <si>
    <t>CONSORCIO PARQUE OL?MPICO NITEROI</t>
  </si>
  <si>
    <t>CONSORCIO TRANSNIT</t>
  </si>
  <si>
    <t>CONSORCIO TRANSOCEANICO</t>
  </si>
  <si>
    <t>CONSORCIO VIEIRA CHARITAS</t>
  </si>
  <si>
    <t>CONSTRUTORA L VENTURA LTDA</t>
  </si>
  <si>
    <t>CONSTRUTORA MEDEIROS CARVALHO DE ALMEIDA</t>
  </si>
  <si>
    <t>CONSTRUTORA METROPOLITANA S A</t>
  </si>
  <si>
    <t>CONSTRUTORA PIMENTEL &amp; VENTURA LTDA</t>
  </si>
  <si>
    <t>CONSTRUTORA ZADAR LTDA</t>
  </si>
  <si>
    <t>CONSULTRE CONSULTORIA E TREINAMENTO LTDA</t>
  </si>
  <si>
    <t>CONTECK COMERCIO E SERVICO DE INSTALACAO</t>
  </si>
  <si>
    <t>CONTECOM DISTRIBUIDORA DE MATERIAL DE</t>
  </si>
  <si>
    <t>CONTELURB COMERCIO E SERV.</t>
  </si>
  <si>
    <t>COOP DOS AGRIC. FAM E EMPR.FAMIL RURAL</t>
  </si>
  <si>
    <t>COOP. AG. E AGTA. FAMILIAR DE RIO PARDO</t>
  </si>
  <si>
    <t>COPEMAQ LTDA - EPP</t>
  </si>
  <si>
    <t>COPYHOUSE SERV. REPROGRAFICOS EIRELI</t>
  </si>
  <si>
    <t>COREPLAN GESTAO TECNOLOGIA E SERVICOS LT</t>
  </si>
  <si>
    <t>CORMACK DISTRIBUIDORA DE PRODUTOS DE LIM</t>
  </si>
  <si>
    <t>CORPORAÇÃO ANDINA DE FOMENTO</t>
  </si>
  <si>
    <t>CPDA COMERCIO PROD MED HOSP LTDA</t>
  </si>
  <si>
    <t>CRAPAC SERVICOS DE TELECOMUNICACOES LTDA</t>
  </si>
  <si>
    <t>CRI - CLINICA DE RADIOTERAPIA INGA LTDA</t>
  </si>
  <si>
    <t>CRISTALIA PROD.QUIM.FARMACEUTICOS LTDA</t>
  </si>
  <si>
    <t>CWP COMÉRCIO E SERVIÇOS EIRELI ME</t>
  </si>
  <si>
    <t>D G HOSP TECNOLOGIA-ME</t>
  </si>
  <si>
    <t>D MACIEL COMERCIO E SERVICOS LTDA - EPP</t>
  </si>
  <si>
    <t>D.F.DE OLIVEIRA IND.E COM.DE BIG BAG SAC</t>
  </si>
  <si>
    <t>DADY ILHA SOLUCOES INTEGRADAS LTDA.</t>
  </si>
  <si>
    <t>DAFLA CONSTRUCAO SERVICOS E GERENCIAMENT</t>
  </si>
  <si>
    <t>DAL PRODUTOS E SERVICOS LTDA -ME</t>
  </si>
  <si>
    <t>DARK MOUNTAIN BIKE SUPRIMENTOS LTDA</t>
  </si>
  <si>
    <t>DATA CORPORE SERVICOS DE TELECOMUNICACOE</t>
  </si>
  <si>
    <t>DAVITA BRASIL PARTICIPAÇÕES E SERVIÇOS D</t>
  </si>
  <si>
    <t>DB-2 COMERCIO, SERVICOS E LOCACOES S.A.</t>
  </si>
  <si>
    <t>DBSELLER SERVIÇOS DE INFORMÁTICA LTDA</t>
  </si>
  <si>
    <t>DEDETIZADORA FULMEGAN LTDA ME</t>
  </si>
  <si>
    <t>DEDETIZADORA VILA TIRADENTES LTDA ME</t>
  </si>
  <si>
    <t>DEFENSORIA PUBLICA GERAL DO ESTADO DO RI</t>
  </si>
  <si>
    <t>DENTAL BONSUCESSO PROD ODONTO LTDA</t>
  </si>
  <si>
    <t>DENTECK AR CONDICIONADO LTDA</t>
  </si>
  <si>
    <t>DEPARTAMENTO DE TRANSITO DO ESTADO DO RJ</t>
  </si>
  <si>
    <t>DES SERVIÇOS EM ELEVADORES LTDA</t>
  </si>
  <si>
    <t>DESTRA DISTRIBUIDORA DE MEDICAMENTOS</t>
  </si>
  <si>
    <t>DEUCERTO PECAS E MECANICA LTDA</t>
  </si>
  <si>
    <t>DG INDUSTRIA E DISTRIBUICAO LIMITADA</t>
  </si>
  <si>
    <t>DI MARE DE SAO GONCALO COMERCIO E SERVIC</t>
  </si>
  <si>
    <t>DIAG PRIME</t>
  </si>
  <si>
    <t>DIAMED BIO RAD</t>
  </si>
  <si>
    <t>DIAMOND COMERCIO E SERVS LTDA</t>
  </si>
  <si>
    <t>DIAMOND EMPREENDIMENTOS HOTELEIROS E RES</t>
  </si>
  <si>
    <t>DISK FRIO COMERCIO E SERVIÇOS DE REFRIGE</t>
  </si>
  <si>
    <t>DISTRIBUIDORA DE ARTIGOS DE ESPORTE CAVA</t>
  </si>
  <si>
    <t>DJ DIAS COMERCIO E PREST.DE SERV.LTDAME</t>
  </si>
  <si>
    <t>DL DISTRIBUIDORA DE MEDICAMENTOS LTDA</t>
  </si>
  <si>
    <t>DOCUMENT SOLUTIONS SERVICOS DE COPIAS E</t>
  </si>
  <si>
    <t>DUCS EDITORA E SUPRIMENTOS PARA INFORMAT</t>
  </si>
  <si>
    <t>DUTRATOR COMERCIO DE PEÇAS EIRELI - ME</t>
  </si>
  <si>
    <t>ECAD-ESC. CENTRAL DE ARREC.E DIST.</t>
  </si>
  <si>
    <t>ECO 805 COMERCIO E SERVICOS DE EQUIPAMEN</t>
  </si>
  <si>
    <t>ECO EMPRESA DE CONSULTORIA E ORGANIZ SI</t>
  </si>
  <si>
    <t>ECO LTDA</t>
  </si>
  <si>
    <t>ECO X CONSULTORIA AMBIENTAL EMPRESARIAL</t>
  </si>
  <si>
    <t>ECO-META SERVICOS DE CONSERVACAO EIRELI</t>
  </si>
  <si>
    <t>ECOMIMESIS SOLUCOES ECOLOGICAS LTDA</t>
  </si>
  <si>
    <t>ECOMIX GESTAO E PLANEJAMENTO LTDA</t>
  </si>
  <si>
    <t>ECONIT AMBIENTAL S.A.</t>
  </si>
  <si>
    <t>ECOPEL DISTRIBUIDORA DE DESCARTAVEIS LTD</t>
  </si>
  <si>
    <t>ED INFO SUPRIMENTOS DE INFORMATICA INDU</t>
  </si>
  <si>
    <t>EDITORA A NOTICIA LTDA</t>
  </si>
  <si>
    <t>EDITORA ESQUEMA LTDA</t>
  </si>
  <si>
    <t>EDITORA FRUM LTDA</t>
  </si>
  <si>
    <t>EDITORA GLOBO S/A</t>
  </si>
  <si>
    <t>EDITORA IMPETUS LTDA</t>
  </si>
  <si>
    <t>EFATA COMERCIO &amp; SERVICOS EIRELI</t>
  </si>
  <si>
    <t>ELÉTRICA PADRÃO NITERÓI LTDA</t>
  </si>
  <si>
    <t>ELETRICA RAIO 137 EIRELI</t>
  </si>
  <si>
    <t>ELETRO SOLDA MAQUINAS E FERRAMENTAS LTDA</t>
  </si>
  <si>
    <t>EMBRALIMP - EMP BRAS DE MAT DE LIMPEZA</t>
  </si>
  <si>
    <t>EMPRESA BRASILEIRA DE CORREIOS E TELEGR</t>
  </si>
  <si>
    <t>EMPRESA BRASILEIRA DE CORREIOS E TELEGRA</t>
  </si>
  <si>
    <t>EMPRESA BRASILEIRA DE ENGENHARIA E COMER</t>
  </si>
  <si>
    <t>EMPRESA BRASILEIRA DE TELECOMUNICACOES S</t>
  </si>
  <si>
    <t>EMPRESA DE OBRAS PUBLICAS DO EST.DO RIO</t>
  </si>
  <si>
    <t>EMPRESA MUNICIPAL DE MORADIA URBANIZACA</t>
  </si>
  <si>
    <t>ENDOBRAX COM IMP E EXP DE EQUIP MED LTDA</t>
  </si>
  <si>
    <t>ENEL BRASIL S.A.</t>
  </si>
  <si>
    <t>ENGE PRAT ENGENHARIA E SERVICOS LTDA.</t>
  </si>
  <si>
    <t>ENGEBIO - ENGENHARIA DO MEIO AMBIENTE L</t>
  </si>
  <si>
    <t>ENGEPLAN CONSTRUÇÃO E REFORMA LTDA-ME</t>
  </si>
  <si>
    <t>ENGETRIX ENGENHARIA E SOLUCOES LTDA</t>
  </si>
  <si>
    <t>ENGIE BRASIL SOLUCOES INTEGRADAS LTDA</t>
  </si>
  <si>
    <t>EQUIMED EQUIPAMENTOS MÉDICOS HOSP LTDA</t>
  </si>
  <si>
    <t>ERIKO DOS SANTOS LOCACAO E TRANSP. LTDA</t>
  </si>
  <si>
    <t>ESAFI-ESCOLA DE ADMINISTRAO E TREINAMENT</t>
  </si>
  <si>
    <t>ESPACO CIDADANIA E OPORTUNIDADES SOCIAIS</t>
  </si>
  <si>
    <t>ESPACO SERVICOS ESPECIALIZADOS LTDA</t>
  </si>
  <si>
    <t>ESPIRRO ARTES PRODUCOES ARTISTICAS LTDA</t>
  </si>
  <si>
    <t>ESSENCIAL RIO DIST PROD MED E HOSP LTDA</t>
  </si>
  <si>
    <t>ESSENZA INDUSTRIA QUIMICA EIRELI</t>
  </si>
  <si>
    <t>ESTADO DO RIO DE JANEIRO</t>
  </si>
  <si>
    <t>ESTRUTEND ESTRUTURAS PARA EVENTOS LTDA</t>
  </si>
  <si>
    <t>ESTRUTURA BRASIL MONTAGENS E SERVICOS LT</t>
  </si>
  <si>
    <t>EXEMPLARMED COMÉRCIO DE PROD FARM LTDA</t>
  </si>
  <si>
    <t>EXTREME DIGITAL CONSULTORIA E REPRESENTA</t>
  </si>
  <si>
    <t>F N DE SA DESPACHANTE E CORRETAGEM LTDA</t>
  </si>
  <si>
    <t>F P VIEIRA ENGENHARIA LTDA</t>
  </si>
  <si>
    <t>F. MENEZES SERVICOS DE INFORMATICA - EI</t>
  </si>
  <si>
    <t>F.P. COSTA COM SERV. LTDA</t>
  </si>
  <si>
    <t>FAPESP</t>
  </si>
  <si>
    <t>FB SERVIÇOS E COMERCIOS LTDA</t>
  </si>
  <si>
    <t>FEDERACAO DE POWERLIFTING DO ESTADO DO R</t>
  </si>
  <si>
    <t>FEEL GOOD PADS LTDA</t>
  </si>
  <si>
    <t>FEMPERJ-FUNDAO ESCOLA SUPERIOR DO MINIST</t>
  </si>
  <si>
    <t>FETRANSPOR</t>
  </si>
  <si>
    <t>FIRSTLAB IND. IMP. E EXP. DE PROD. LAB</t>
  </si>
  <si>
    <t>FITCH RATINGS BRASIL LTDA</t>
  </si>
  <si>
    <t>FOCOMEX COM. SERV. IMP. E EXP. LTDA-ME</t>
  </si>
  <si>
    <t>FOLHA PRODUCAO E ENTRETENIMENTO LTDA</t>
  </si>
  <si>
    <t>FORTE SOLO FUNDACOES E PERFURACOES LTDA</t>
  </si>
  <si>
    <t>FORUS SOLUCOES EM SUSTENTABILIDADE LTDA.</t>
  </si>
  <si>
    <t>FOURLAB MATERIAIS HOSPITALARES EIRELLI M</t>
  </si>
  <si>
    <t>FRAI IMOVEIS REFORMAS E CONSTRU??O EIREL</t>
  </si>
  <si>
    <t>FREEDOM SOLUCAO EM SERVICOS LTDA.</t>
  </si>
  <si>
    <t>FRENTE NACIONAL DOS PREFEITOS</t>
  </si>
  <si>
    <t>FSB ESTRATEGIA EM COMUNICAO LTDA</t>
  </si>
  <si>
    <t>FSW PRODUTOS PARA SAÚDE LTDA</t>
  </si>
  <si>
    <t>FTJ ENGENHARIA LTDA</t>
  </si>
  <si>
    <t>FULL TEC ENGENHARIA LTDA</t>
  </si>
  <si>
    <t>FUNDAÇAO COORDENAÇAO DE PROJ.PESQ. E EST</t>
  </si>
  <si>
    <t>FUNDACAO DE ARTE DE NITEROI - FAN</t>
  </si>
  <si>
    <t>FUNDAÇÃO DE EMPRE. CIENTIFICO E TECNOLOG</t>
  </si>
  <si>
    <t>FUNDACAO ESTATAL DE SAUDE DE NITEROI - F</t>
  </si>
  <si>
    <t>FUNDACAO EUCLIDES DA CUNHA DE APOIO INS</t>
  </si>
  <si>
    <t>FUNDACAO FERNANDES MACIEL</t>
  </si>
  <si>
    <t>FUNDACAO MUNICIPAL DE EDUCACAO DE NITERO</t>
  </si>
  <si>
    <t>FUNDACAO MUNICIPAL DE SAUDE</t>
  </si>
  <si>
    <t>FUNDACAO PARA INFANCIA E ADOLESCENCIA FI</t>
  </si>
  <si>
    <t>FUNDAÇÃO UNIVERSITÁRIA JOSÉ BONIFÁCIO-FU</t>
  </si>
  <si>
    <t>FUNDEP - FUNDAÇÃO DE DESENVOLVIMENTO DA</t>
  </si>
  <si>
    <t>FUNDO DE EQUALIZACAO DE RECEITAS - FER</t>
  </si>
  <si>
    <t>FUNDO DE PARTICIPACAO SOCIAL DO FUNDO PI</t>
  </si>
  <si>
    <t>FUNDO ESPECIAL DE PREVIDENCIA DO MUNICIP</t>
  </si>
  <si>
    <t>FUNDO MUNICIPAL DE ASSISTENCIA SOCIAL DE</t>
  </si>
  <si>
    <t>FUNDO MUNICIPAL DE SAUDE DE NITEROI</t>
  </si>
  <si>
    <t>FUNDO MUNICIPAL DE SAUDE DE QUEIMADOS</t>
  </si>
  <si>
    <t>FUNDO NITEROI PREV - FINANCEIRO</t>
  </si>
  <si>
    <t>FUNDO NITEROI PREV - PREVIDENCIARIO</t>
  </si>
  <si>
    <t>FUNDO UNICO DE PREV. SOCIAL DO EST. RJ</t>
  </si>
  <si>
    <t>FUSAO CONSULTORIA E ASSESSORIA PATRIMONI</t>
  </si>
  <si>
    <t>FUSAO IMOBILIARIA A I SERVICOS</t>
  </si>
  <si>
    <t>FW EMPREENDIMENTOS IMOBILIARIOS E CONSTR</t>
  </si>
  <si>
    <t>G. R.BL.CAR.PRA COMER TEM QUE CHUPAR</t>
  </si>
  <si>
    <t>G.M. INFORM?TICA LTDA</t>
  </si>
  <si>
    <t>G.R.BL.CARNAVALESCO UNIDOS DO CASTRO</t>
  </si>
  <si>
    <t>G.R.BLOCO CARNAVALESCO GRILO DA FONTE</t>
  </si>
  <si>
    <t>G.REC..BLOCO CARNAVALESCO BODE ZÉ</t>
  </si>
  <si>
    <t>GABINETE DE RADIOLOGIA DR F A CAZES LTDA</t>
  </si>
  <si>
    <t>GARNET SERVIÇOS DE ENGENHARIA LTDA</t>
  </si>
  <si>
    <t>GAZIN IND. COM. DE MÓV. E ELETRODOM. S.A</t>
  </si>
  <si>
    <t>GENERAL CONTRACTOR CONSTRUTORA EIRELI</t>
  </si>
  <si>
    <t>GEOFLOW SISTEMAS LTDA</t>
  </si>
  <si>
    <t>GEOLOGUS ENGENHARIA LTDA</t>
  </si>
  <si>
    <t>GEOMECANICA S A TECNOLOGIA DE SOLOS ROCH</t>
  </si>
  <si>
    <t>GERIR COMERCIO E SERVICOS DE REFRIGERACA</t>
  </si>
  <si>
    <t>GEV COM SERV DISTR MANUT LOC MAT HOSP</t>
  </si>
  <si>
    <t>GIGANTE RECEM NASCIDO LTDA-EPP</t>
  </si>
  <si>
    <t>GOLDCOM TELECOMUNICACOES LTDA</t>
  </si>
  <si>
    <t>GOLDEM DISTRIBUIDORA E REPRESENTAÇÃO EIR</t>
  </si>
  <si>
    <t>GOLDEN EQUIPAMENTOS DE SEGURANÇA LTDA</t>
  </si>
  <si>
    <t>GOVERNO DO ESTADO DO RJ FUND. SAUDE</t>
  </si>
  <si>
    <t>GOVLAB DESENVOLVIMENTO LTDA</t>
  </si>
  <si>
    <t>GPNIT COMERCIAL DISTRIBUIDORA DE MATERI</t>
  </si>
  <si>
    <t>GR PORTES MACHADO AUDIO VISUAL LMDA - ME</t>
  </si>
  <si>
    <t>GR?MIO RECREATIVO ESCOLA DE SAMBA BUGRES</t>
  </si>
  <si>
    <t>GRAFICA FALCAO LTDA - EPP</t>
  </si>
  <si>
    <t>GRANVIA AUTO PEÇAS LTDA-ME</t>
  </si>
  <si>
    <t>GRBC BANDA BATISTAO</t>
  </si>
  <si>
    <t>GRCL ESCOLA DE SAMBA IMPERIO DE CHARITAS</t>
  </si>
  <si>
    <t>GRE. RECRE. BL. CARNAV. MANCANDO DE RÉ</t>
  </si>
  <si>
    <t>GREEN CARD S.A REFEIÇÕES COM.E SERVIÇOS</t>
  </si>
  <si>
    <t>GREGORIO S COMERCIO DE MOVEIS LTDA</t>
  </si>
  <si>
    <t>GREINER BIO-ONE BRASIL PROD.MED.HOSPITAL</t>
  </si>
  <si>
    <t>GREMIO REC BL CARN ALEGRIA DA ZONA NORTE</t>
  </si>
  <si>
    <t>GREMIO REC. BLOCO CARNAV FOLIA DOS BOIS</t>
  </si>
  <si>
    <t>GRÊMIO REC. E CULT. BL. SE PARAR NOS EMP</t>
  </si>
  <si>
    <t>GREMIO RECREATIVO CAR. UNIDOS DO AZULAO</t>
  </si>
  <si>
    <t>GREMIO RECREATIVO CULTURAL BLOCO CARNAVA</t>
  </si>
  <si>
    <t>GREMIO RECREATIVO ESCOLA DE SAMBA EXPERI</t>
  </si>
  <si>
    <t>GRES BALANÇO DO FONSECA</t>
  </si>
  <si>
    <t>GRES CACIQUE DA SAO JOSE</t>
  </si>
  <si>
    <t>GRES GALO DE OURO</t>
  </si>
  <si>
    <t>GRES IMPERIO DE ARARIBOIA</t>
  </si>
  <si>
    <t>GRES MAGNOLIA BRASIL</t>
  </si>
  <si>
    <t>GRUPO ESPÍRITA MESSE DE AMOR</t>
  </si>
  <si>
    <t>GRUPO ESPIRITA PAZ, AMOR E RENOVACAO</t>
  </si>
  <si>
    <t>GRUPO IMPACTO EMPREENDIMENTOS LTDA</t>
  </si>
  <si>
    <t>GRUPO SOCIO CULTURAL COMUNITRIO DA ENGEN</t>
  </si>
  <si>
    <t>GRUPO TECNICO DE APOIO</t>
  </si>
  <si>
    <t>GS MARQUES MESQUITA COM. E SUP.DE INF.LT</t>
  </si>
  <si>
    <t>GV EMPREENDIMENTOS E PARTICIPACOES LTDA</t>
  </si>
  <si>
    <t>GWA COMERCIO DE EQUIPAMENTOS LTDA</t>
  </si>
  <si>
    <t>H.R. TRANSPORTES VERTI. TELECOMUNICACOES</t>
  </si>
  <si>
    <t>HASHTAG TREINAMENTOS LTDA</t>
  </si>
  <si>
    <t>HATAB IMOBILIARIA PARTICIPACOES E EMPREE</t>
  </si>
  <si>
    <t>HELP CENTER INFORMATICA LTDA</t>
  </si>
  <si>
    <t>HEPRO COMÉRCIO LTDA</t>
  </si>
  <si>
    <t>HERMES COM. DE OLEO LUBRIFICANTE LTDA.</t>
  </si>
  <si>
    <t>HIDRAULICA ESPINHENSE LTDA</t>
  </si>
  <si>
    <t>HIDROCHAMA MATERIAIS DE INCENDIO LTDA-ME</t>
  </si>
  <si>
    <t>HIDROSCIENCE CONSULTORIA E RESTAURAÇÃO</t>
  </si>
  <si>
    <t>HIPERMART HOSPITALAR COMERCIO LTDA</t>
  </si>
  <si>
    <t>HISTORIA DE PAPEL</t>
  </si>
  <si>
    <t>HORSE MÓVEIS HOSP PROD SAÚDE LTDA</t>
  </si>
  <si>
    <t>HORTO CENTRAL MARATAIZES LTDA</t>
  </si>
  <si>
    <t>HOSPINOVA DISTR DE PROD HOSP LTDA</t>
  </si>
  <si>
    <t>HOSPITAL MUNICIPAL CARLOS TORTELY</t>
  </si>
  <si>
    <t>HOSPITAL OFTALMOLOGICO SANTA BEATRIZ LTD</t>
  </si>
  <si>
    <t>HOSPITAL ORENCIO DE FREITAS</t>
  </si>
  <si>
    <t>HOSPITAL PSIQUIATRICO DE JURUJUBA</t>
  </si>
  <si>
    <t>HOTEL E BAR PRAIA DAS FLEXAS LIMITADA</t>
  </si>
  <si>
    <t>HUNTER CIENTIFICA COMERCIAL E SERVICOS</t>
  </si>
  <si>
    <t>HYDRA ENGENHARIA E SANEAMENTO LTDA</t>
  </si>
  <si>
    <t>I MARIZ LOCADORA DE VEICULOS LTDA</t>
  </si>
  <si>
    <t>IBAM -INSTITUTO BRASILEIRO DE ADMINIST.M</t>
  </si>
  <si>
    <t>IBS ADMINISTRAÇÃO DE SERVIÇOS E LOCAÇÃO</t>
  </si>
  <si>
    <t>ICLEI-BRASIL</t>
  </si>
  <si>
    <t>ICOPLAN - INTERNACIONAL</t>
  </si>
  <si>
    <t>ICP INOVACAO E COMERCIO DE PRODUTOS</t>
  </si>
  <si>
    <t>IGPTECH SOLUÇÕES EM CONSTRUÇÕES E AD</t>
  </si>
  <si>
    <t>IMAGEM GEOSISTEMAS E COMERCIO LTDA</t>
  </si>
  <si>
    <t>IMPERIO DIESEL AUTO-PEÇAS E COMERCIO</t>
  </si>
  <si>
    <t>IMPRENSA NACIONAL - PR/CC</t>
  </si>
  <si>
    <t>IMPRENSA OFICIAL DO ESTADO DO RIO DE JA</t>
  </si>
  <si>
    <t>IMPRENSA OFICIAL DO ESTADO DO RIO DE JAN</t>
  </si>
  <si>
    <t>IMPRINT 2001 GRFICA E ED.LTDA</t>
  </si>
  <si>
    <t>INDALABOR INDAIA LAB. FARMA. LTDA</t>
  </si>
  <si>
    <t>INFOFERREIRA TECNOLOGIA E SERVICOS DE IN</t>
  </si>
  <si>
    <t>INFOKINGS SISTEMAS DE PONTO DE ACESSO LT</t>
  </si>
  <si>
    <t>INFRATECH ENGENHARIA</t>
  </si>
  <si>
    <t>INGRESSO TOTAL SERV. ELETRONICOS LTDA</t>
  </si>
  <si>
    <t>INOVA SOLUÇÕES EM ENGENHARIA E COMÉRCIO</t>
  </si>
  <si>
    <t>INST DE PREV ASSIST SOC SERV PUBL DO MUN</t>
  </si>
  <si>
    <t>INST DE TERRAS E CARTOGRAFIA DO EST DO R</t>
  </si>
  <si>
    <t>INSTITUICAO EVANGELICA DE ASSIST SOCIAL</t>
  </si>
  <si>
    <t>INSTITUTO AMBIENTES EM REDE</t>
  </si>
  <si>
    <t>INSTITUTO BRASILEIRO DE ASSISTENCIA E PE</t>
  </si>
  <si>
    <t>INSTITUTO BRASILEIRO DE PESQUISAS E DESE</t>
  </si>
  <si>
    <t>INSTITUTO CANHOTINHA DE OURO - ICO</t>
  </si>
  <si>
    <t>INSTITUTO DE BENEFICENCIA SOMOS VALENTES</t>
  </si>
  <si>
    <t>INSTITUTO DE DESENV.INSTITUCIONAL E AÇÃO</t>
  </si>
  <si>
    <t>INSTITUTO DE PREV. DOS SERV. DE CURITIBA</t>
  </si>
  <si>
    <t>INSTITUTO E-DINHEIRO BRASIL</t>
  </si>
  <si>
    <t>INSTITUTO ESPIRITA BEZERRA DE MENEZES</t>
  </si>
  <si>
    <t>INSTITUTO ESTADUAL DO AMBIENTE-INEA</t>
  </si>
  <si>
    <t>INSTITUTO MEMORIA MUSICAL BRASILEIRA</t>
  </si>
  <si>
    <t>INSTITUTO MOV RIO</t>
  </si>
  <si>
    <t>INSTITUTO NAÇÃO KIDS - FIGHT TEAM</t>
  </si>
  <si>
    <t>INSTITUTO NACIONAL DE QUALIFICAÇÃO E CAP</t>
  </si>
  <si>
    <t>INSTITUTO NACIONAL DO SEGURO SOCIAL</t>
  </si>
  <si>
    <t>INSTITUTO NEGOCIOS PUBLICOS DO BRASIL -</t>
  </si>
  <si>
    <t>INSTITUTO REMADELTA - IRD</t>
  </si>
  <si>
    <t>INSTITUTO TRES ROMAS - ITR</t>
  </si>
  <si>
    <t>INT PRINT SERVICOS DE INFORMATICA EIRELI</t>
  </si>
  <si>
    <t>INTELIGENCIA ARTIFICIAL TEC. E REF.</t>
  </si>
  <si>
    <t>INTERNEXA BRASIL OPERADORA DE TELECOMUNI</t>
  </si>
  <si>
    <t>INTROMETIDOS PRODUÇÕES ARTISTICAS LTDA -</t>
  </si>
  <si>
    <t>ISEL COMERCIO E SERVIÇOS EIRELI ME</t>
  </si>
  <si>
    <t>IT CAST TECNOLOGIA LTDA ME</t>
  </si>
  <si>
    <t>IT COMERCIO DE PRODUTOS SUSTENTAVEIS LTD</t>
  </si>
  <si>
    <t>ITAU UNIBANCO S.A.</t>
  </si>
  <si>
    <t>J M I DISTRIBUIDORA SERVE COM MAQ EQUIP</t>
  </si>
  <si>
    <t>J.L. ENTRETENIMENTO E SAUDE LTDA-ME</t>
  </si>
  <si>
    <t>J.LESSA MADEIRAS E MATERIAIS DE CONSTRUC</t>
  </si>
  <si>
    <t>J.S.R.C. GNV SEGURANÇA CONTRA INCENDIO R</t>
  </si>
  <si>
    <t>JAB COMÉRCIO E DISTRIBUIÇÃO DE PRODUTOS</t>
  </si>
  <si>
    <t>JAC MED DIST DE MEDIC EIRELI - EPP</t>
  </si>
  <si>
    <t>JCR ENGENHARIA E GEOTECNICA LTDA EPP</t>
  </si>
  <si>
    <t>JF FARMA DIST. DE PROD. FARM. LTDA - EPP</t>
  </si>
  <si>
    <t>JG TECH COM. E PREST. DE SERV. ALIMENTIC</t>
  </si>
  <si>
    <t>JIT SERVICOS E COMERCIO DE MATERIAL ELET</t>
  </si>
  <si>
    <t>JJA CONSTRUCOES E TERRAPLANAGENS LTDA</t>
  </si>
  <si>
    <t>JMT 100 TELECOM TELECOMUNICAÇOES E</t>
  </si>
  <si>
    <t>JOAO FERNANDES BASTOS E SM</t>
  </si>
  <si>
    <t>JPG PRODUCOES E EVENTOS LTDA</t>
  </si>
  <si>
    <t>JRV SERVICOS LTDA</t>
  </si>
  <si>
    <t>JTH COMERCIO LTDA</t>
  </si>
  <si>
    <t>JUDA SERVIÇOS E REFORMAS LIMITADA</t>
  </si>
  <si>
    <t>JUNTA COMERCIAL DO ESTADO DO RIO DE JANE</t>
  </si>
  <si>
    <t>KARL KURZ MAQUINAS AGRICOLAS LTDA.</t>
  </si>
  <si>
    <t>KCR IND E COM DE EQUIP EIRELI - EPP</t>
  </si>
  <si>
    <t>KF ENGENHARIA LTDA</t>
  </si>
  <si>
    <t>KRENKE BRINQUEDOS PEDAGÓGICO LTDA</t>
  </si>
  <si>
    <t>L C MENDES GESTAO ESTRATEGICA, ADMINIST</t>
  </si>
  <si>
    <t>L FERREIRA DA COSTA DISTR  MEDICAMENTOS</t>
  </si>
  <si>
    <t>L J COMERCIO VAREJISTA DE UTILIDADES LTD</t>
  </si>
  <si>
    <t>L R SERVICOS E ATIVIDADES DE SONORIZAÇÃO</t>
  </si>
  <si>
    <t>L. F. GOMES COMERCIO E SERVICOS</t>
  </si>
  <si>
    <t>L.PHILIPPE CONSTRUCOES EIRELI</t>
  </si>
  <si>
    <t>L1 M3 PUBLICIDADE LTDA</t>
  </si>
  <si>
    <t>LAB BRAX DIAGNOSTICA LTDA - EPP</t>
  </si>
  <si>
    <t>LABINBRAZ COMERCIAL LTDA</t>
  </si>
  <si>
    <t>LABORATORIO BITTAR LTDA</t>
  </si>
  <si>
    <t>LABORATORIO BLESSING ANALISES CLINICAS E</t>
  </si>
  <si>
    <t>LABORATORIO DE ANAL.CLIN.ANAT.PATOLOGICA</t>
  </si>
  <si>
    <t>LABORATORIO DOM BOSCO LTDA EPP</t>
  </si>
  <si>
    <t>LABORATORIO NITEROI DIAGNOSTICOS CLINICO</t>
  </si>
  <si>
    <t>LABORATORIOS B BRAUN SA</t>
  </si>
  <si>
    <t>LABORCLIN PROD PARA LABORATORIOS LIMITAD</t>
  </si>
  <si>
    <t>LAFNE COMERCIO E BAZAR LTDA-EPP</t>
  </si>
  <si>
    <t>LANCI INDUSTRIA E COMÉRCIO DE MÓVEIS PLÁ</t>
  </si>
  <si>
    <t>LAVANDERIA MILENIO LTDA</t>
  </si>
  <si>
    <t>LCD CONSTRUCOES E SERVICOS LTDA</t>
  </si>
  <si>
    <t>LCI COMERCIO DE MATERIAL DE CONS E SERV</t>
  </si>
  <si>
    <t>LEAL NITERI OXIGNIO E FERRAMENTAS LTDA.-</t>
  </si>
  <si>
    <t>LEFE EMERGENCIAS MEDICAS LTDA</t>
  </si>
  <si>
    <t>LEMAN MEDICAMENTOS &amp; CIA LTDA</t>
  </si>
  <si>
    <t>LESSAC MANGUEIRA HIDR.E CONEXOES LTDA ME</t>
  </si>
  <si>
    <t>LESTE FLU SERVICOS DE TELECOM LTDA</t>
  </si>
  <si>
    <t>LESTE RIO SERVICOS DE INFORMAT.INTERNET</t>
  </si>
  <si>
    <t>LIA DE PAULA SIQUEIRA</t>
  </si>
  <si>
    <t>LIFE 22O SEGURANÇA AQUÁTICA LTDA</t>
  </si>
  <si>
    <t>LIFE CLEAN COMERCIO DE EQUIPAMENTOS LTDA</t>
  </si>
  <si>
    <t>LIGA DAS ESCOLAS DE SAMBA DE NITEROI</t>
  </si>
  <si>
    <t>LIGA DE WRESTLING DO ESTADO DO RIO DE JA</t>
  </si>
  <si>
    <t>LIGA NITEROIENSE DE DESPORTOS</t>
  </si>
  <si>
    <t>LIMA COMÉRCIO DE MATERIAIS E SERVIÇOS</t>
  </si>
  <si>
    <t>LINE OFFICE SERVICOS E COMERCIO DE MOVEI</t>
  </si>
  <si>
    <t>LIZ SERVIÇOS ONLINE LTDA - EPP</t>
  </si>
  <si>
    <t>LL VIDROS EIRELI</t>
  </si>
  <si>
    <t>LLS COMERCIO E SERVICO EM  EQUIPAMENTOS</t>
  </si>
  <si>
    <t>LONDRIHOSP IMP E EXP DE PROD MED HOSP EI</t>
  </si>
  <si>
    <t>LOTUS INDÚSTRIA E COMÉRCIO LTDA</t>
  </si>
  <si>
    <t>LPFT SERVICOS DE APOIO ADMINISTRATIVO E</t>
  </si>
  <si>
    <t>LUBEC DISTRIBUIDORA LTDA</t>
  </si>
  <si>
    <t>LUDICO PRODUCOES ARTISTICAS LTDA</t>
  </si>
  <si>
    <t>LUKES ENGENHARIA LTDA</t>
  </si>
  <si>
    <t>M MED COMERCIAL DE MEDICAMENTOS E PROD H</t>
  </si>
  <si>
    <t>M.I.- RJ PARTICIPACOES LTDA</t>
  </si>
  <si>
    <t>M7 CONSULTORIA E TREINAMENTOS EM SAUDE</t>
  </si>
  <si>
    <t>MAC AUDIO SOUND SERVICE LTDA</t>
  </si>
  <si>
    <t>MAC ID COMERCIO, SERVICOS E TECNOLOGIA</t>
  </si>
  <si>
    <t>MADIL RIO INFORMATICA LTDA</t>
  </si>
  <si>
    <t>MAF PARTICIPACOES LTDA</t>
  </si>
  <si>
    <t>MAGMA ASSESSORIA LTDA</t>
  </si>
  <si>
    <t>MAINSTAGE ENTRETENIMENTO LTDA - EPP</t>
  </si>
  <si>
    <t>MAIS VALIA CONSULTORIA LTDA</t>
  </si>
  <si>
    <t>MAMÉDICO CIRÚRGICO LTDA ME</t>
  </si>
  <si>
    <t>MANA COM?RCIO E SERVI?OS LTDA</t>
  </si>
  <si>
    <t>MAO NA MASSA MATERIAIS DE CONSTRUCAO LTD</t>
  </si>
  <si>
    <t>MAPFRE SEGUROS GERAIS S/A</t>
  </si>
  <si>
    <t>MARC COMÉRCIO DE MATERIAIS, TECNOLOGIA E</t>
  </si>
  <si>
    <t>MARCOS VALERIO TELECOMUNICAÇÕES EIRELI</t>
  </si>
  <si>
    <t>MARES SERVICOS E COMERCIO DE EQUIPAMENTO</t>
  </si>
  <si>
    <t>MARIA PAULA COMERCIO DE TINTAS LTDA ME</t>
  </si>
  <si>
    <t>MARJACK MOTO PECAS LTDA - EPP</t>
  </si>
  <si>
    <t>MARKAT ENGENHARIA COM SERV E LOC LTDA</t>
  </si>
  <si>
    <t>MATEPROT EQUIP. DE SEG. E SERV. LTDA ME</t>
  </si>
  <si>
    <t>MATERNIDADE MUNICIPAL DRA. ALZIRA REIS V</t>
  </si>
  <si>
    <t>MAURICIO CORREIA TAVARES - ME</t>
  </si>
  <si>
    <t>MAXIMILIANO MARIA KOLBE SERVICOS GRAFICO</t>
  </si>
  <si>
    <t>MAXWAL-RIO LOCACOES  COMERCIO E SERVICOS</t>
  </si>
  <si>
    <t>MAYKELL ROCHA FRANCA COMERCIO E PUBLICID</t>
  </si>
  <si>
    <t>MBM SEGURADORA SA</t>
  </si>
  <si>
    <t>MCB SERVIÇOS E COMÉRCIO LTDA</t>
  </si>
  <si>
    <t>MD SOLUCOES E TERCEIRIZACAO DE SERVICOS</t>
  </si>
  <si>
    <t>MDL SOUZA COMÉRCIO EIRELI</t>
  </si>
  <si>
    <t>MEDICAL CHIZZOLINI LTDA</t>
  </si>
  <si>
    <t>MEDITON FARMACÊUTICA LTDA</t>
  </si>
  <si>
    <t>MEDKA DISTRIBUIDORA LTDA</t>
  </si>
  <si>
    <t>MEDLEVENSOHN COMERCIO E REPRESENTACOES D</t>
  </si>
  <si>
    <t>MEDSYSTEM COM.MANUT.E SERV.HOSPITALARES</t>
  </si>
  <si>
    <t>MEGABOR INDUSTRIA E COMERCIO DE EQUIPAME</t>
  </si>
  <si>
    <t>MERCADO FILTRANTE PEÇAS AUTOMOTIVAS</t>
  </si>
  <si>
    <t>MERCADO LIVRE DE INFORMATICA LTDA ME</t>
  </si>
  <si>
    <t>MERCOCIUDADES LTDA</t>
  </si>
  <si>
    <t>META SERVIÇOS ATUARIAIS LTDA</t>
  </si>
  <si>
    <t>METALMODULOS INDUSTRIA DE MODULOS METALI</t>
  </si>
  <si>
    <t>METODO ASSESSORIA E CONSULTORIA LTDA</t>
  </si>
  <si>
    <t>METROPOLE SOLUÇÕES EMP E GOV EIRELI</t>
  </si>
  <si>
    <t>MFC GESTAO FINANCEIRA E IMOBILIARIA LTDA</t>
  </si>
  <si>
    <t>MICROLLAGOS MIROSCOPIA CIENTÍFICA LTDA -</t>
  </si>
  <si>
    <t>MICROTÉCNICA INFÓRMATICA LTDA</t>
  </si>
  <si>
    <t>MIDOC SINALIZAÇÃO E GESTÃO DE ACERVOS EI</t>
  </si>
  <si>
    <t>MINASCAL IND. E COM. DE CAL LTDA</t>
  </si>
  <si>
    <t>MINISTERIO DA ECONOMIA</t>
  </si>
  <si>
    <t>MINISTERIO DA FAZENDA</t>
  </si>
  <si>
    <t>MINISTERIO DA PREVIDENCIA SOCIAL</t>
  </si>
  <si>
    <t>MITRA ARQUIDIOCESANA DE NITEROI</t>
  </si>
  <si>
    <t>MIX ADVANCED COMERCIO, SERVIÇOS E REPRES</t>
  </si>
  <si>
    <t>MLC PRODUCOES CULTURAIS LTDA</t>
  </si>
  <si>
    <t>MM EFRAIM COMERCIO E SERVIÇO LTDA</t>
  </si>
  <si>
    <t>MONOBLOCO CONSTRUCAO LTDA</t>
  </si>
  <si>
    <t>MORENO PERLINGEIRO ENGENHARIA LTDA</t>
  </si>
  <si>
    <t>MR LICITACOES - LTDA</t>
  </si>
  <si>
    <t>MSC COMERCIAL EIRELI</t>
  </si>
  <si>
    <t>MTM SERVICOS DE INFORMATICA LTDA</t>
  </si>
  <si>
    <t>MULATO BAMBA PRODUÇAO MUSICAL LTDA ME</t>
  </si>
  <si>
    <t>MULTICON CONSTRUCOES E SERVICOS LTDA</t>
  </si>
  <si>
    <t>MULTISULCOMÉRCIO E DISTRIBUIÇÃO LTDA</t>
  </si>
  <si>
    <t>MUNICIPIO DE ANGRA DOS REIS</t>
  </si>
  <si>
    <t>MUNICIPIO DE CABO FRIO</t>
  </si>
  <si>
    <t>MUNICIPIO DE DUQUE DE CAXIAS</t>
  </si>
  <si>
    <t>MUNICIPIO DE MIGUEL PEREIRA</t>
  </si>
  <si>
    <t>MUNICIPIO DE NITEROI</t>
  </si>
  <si>
    <t>MUNICIPIO DE RIO DE JANEIRO</t>
  </si>
  <si>
    <t>MUNICIPIO DE SAQUAREMA</t>
  </si>
  <si>
    <t>MUNICIPOLIS - IDEIAS, PESQ. E SOL. LTDA</t>
  </si>
  <si>
    <t>NAPP NUCLEO DE ASSESSORIA PLANEJAMENTO E</t>
  </si>
  <si>
    <t>NASMELLO COMERCIO E SERVICOS EIRELI</t>
  </si>
  <si>
    <t>NAVEBRAS SERVIÇOS E MANUTENÇÃO LTDA</t>
  </si>
  <si>
    <t>NBT INFRA CONSULTORIA EM INFRA ESTRUTURA</t>
  </si>
  <si>
    <t>NECTA COMUNICACAO E EVENTOS LTDA</t>
  </si>
  <si>
    <t>NEIDE APARECIDA SOARES FONTES LTDA</t>
  </si>
  <si>
    <t>NELIO MARTINS TROFEUS E CARIMBOS LTDA.</t>
  </si>
  <si>
    <t>NEO TECNOLOGIA DA INFORMATICA LTDA</t>
  </si>
  <si>
    <t>NEOBETEL EPI, EQUIPAMENTOS DE PROTEÇÃO V</t>
  </si>
  <si>
    <t>NETWARE TELECOMUNICACOES E INFORMATICA L</t>
  </si>
  <si>
    <t>NEWPC TECNOLOGIA - EIRELI</t>
  </si>
  <si>
    <t>NIKITI RUN CLUB COM?RCIO E EVENTOS ESPOR</t>
  </si>
  <si>
    <t>NIT2SPORTS EVENTOS ESPORTIVOS LTDA ME</t>
  </si>
  <si>
    <t>NITEROI EMP DE LAZER E TUR SA NELTUR</t>
  </si>
  <si>
    <t>NITEROI PREV</t>
  </si>
  <si>
    <t>NITEROI RUGBY FOOTBALL CLUBE</t>
  </si>
  <si>
    <t>NITEROI TRANSPORTE E TRANSITO SA</t>
  </si>
  <si>
    <t>NITEROI VOLEI CLUBE</t>
  </si>
  <si>
    <t>NITSPLIT REFRIGERACAO-EIRELI ME</t>
  </si>
  <si>
    <t>NLZ PRODUCOES ARTISTICA LTDA</t>
  </si>
  <si>
    <t>NOROMED DISTRIBUIDORA DE MEDICAMENTOS</t>
  </si>
  <si>
    <t>NORTUS COMERCIAL EIRELI</t>
  </si>
  <si>
    <t>NOVA COROA COMÉRCIO DE MATERIAIS LTDA.</t>
  </si>
  <si>
    <t>NOVA DENTAL COMÉRCIO E SERVIÇOS LTDA</t>
  </si>
  <si>
    <t>NOVA MEDICAMENTOS LTDA</t>
  </si>
  <si>
    <t>NOVA MOVE COMUNICACAO NA WEB LTDA</t>
  </si>
  <si>
    <t>NOVA RIO DISTRIB. AUTOMOTIVA LTDA-ME.</t>
  </si>
  <si>
    <t>NOVA SUPPORT SERVIÇOS E MANUTENÇOES LT</t>
  </si>
  <si>
    <t>NOVA TENDAS RIO DAS OSTRAS LTDA EPP</t>
  </si>
  <si>
    <t>NP TECNOLOGIA E GESTAO DE DADOS LTDA</t>
  </si>
  <si>
    <t>NUCLEO DE INFORMACAO E COORDENACAO DO PO</t>
  </si>
  <si>
    <t>NUTRIMIX COMERCIAL LTDA EPP</t>
  </si>
  <si>
    <t>OCEANIT SAUDE AMBIENTAL LTDA - ME</t>
  </si>
  <si>
    <t>OI MÓVEL S. A.</t>
  </si>
  <si>
    <t>OI S.A. - EM RECUPERAÇÃO JUDICIAL</t>
  </si>
  <si>
    <t>OI S.A. EM RECUPERACAO JUDICIAL</t>
  </si>
  <si>
    <t>OI SA EM RECUPERACAO JUDICIAL</t>
  </si>
  <si>
    <t>OLARIA COMÉRCIO DE SUPRIMENTOS LTDA.</t>
  </si>
  <si>
    <t>OLIDEF CZ IND E COM DE AP HOSP LTDA</t>
  </si>
  <si>
    <t>OLIMAR ADMINISTRAÇÃO DE IMÓVEIS LTDA</t>
  </si>
  <si>
    <t>ONBUS COM DE PECAS E SERV DE AUTO LTDA</t>
  </si>
  <si>
    <t>ONE CURSOS - TREINAMENTO, DESENVOLVIMEN</t>
  </si>
  <si>
    <t>ONG CON-TATO CENTRO DE PESQUISAS E DE AC</t>
  </si>
  <si>
    <t>OPERADORA VIVA TURISMO LTDA ME</t>
  </si>
  <si>
    <t>ORDEM DOS ADVOGADOS DO BRASIL SECAO DO E</t>
  </si>
  <si>
    <t>ORGANIZACAO DAS NACOES UNIDAS PARA EDUCA</t>
  </si>
  <si>
    <t>ORGANIZACAO DOS MUNICIPIOS PRODUTORES DE</t>
  </si>
  <si>
    <t>ORGENIO GONCALVES VIANA LTDA</t>
  </si>
  <si>
    <t>ORTIMA CONTABILIDADE E SERVICOS LTDA</t>
  </si>
  <si>
    <t>P C E PROJETOS E CONSULTORIAS DE ENGENHA</t>
  </si>
  <si>
    <t>P7 EVENTOS ESPORTIVOS LTDA</t>
  </si>
  <si>
    <t>PARADIGMA NIT INFORMATICA LTDA ME</t>
  </si>
  <si>
    <t>PARAMITA TECNOLOGIA CONSULTORIA FINANCEI</t>
  </si>
  <si>
    <t>PARVAIM SOFTWARE DE GESTAO LTDA - EPP</t>
  </si>
  <si>
    <t>PAVICUNHA SERVIÇOS E EMPREENDIMENTOS LTD</t>
  </si>
  <si>
    <t>PCT 165 SERVICOS TECNICOS ESPECIALIZADOS</t>
  </si>
  <si>
    <t>PERFIL X CONSTRUTORA S/A</t>
  </si>
  <si>
    <t>PERSIANAS COIMBRA LTDA</t>
  </si>
  <si>
    <t>PET 7 DISTRIBUIDORA DE RACOES LTDA ME</t>
  </si>
  <si>
    <t>PHB TECNOLOGIA EM TELECOMUNICACOES LTDA</t>
  </si>
  <si>
    <t>PICONE EQUIPAMENTOS LTDA - EPP</t>
  </si>
  <si>
    <t>PIRAMIDE DIGITAL IMPRESSÕES EIRELI ME</t>
  </si>
  <si>
    <t>PJC TECNOLOGIA DA INFORMAÇÃO LTDA EPP</t>
  </si>
  <si>
    <t>PLANAVE SA ESTUDOS E PROJETOS DE ENGENHA</t>
  </si>
  <si>
    <t>PLANEJAR TERCEIRIZACAO E SERVICOS S.A.</t>
  </si>
  <si>
    <t>PLAST LABOR IND E COM E H LAB LTDA</t>
  </si>
  <si>
    <t>PLZ IMPRESSÕES E DESIGN LTDA</t>
  </si>
  <si>
    <t>PME MAQUINAS E EQUIPAMENTOS LTDA</t>
  </si>
  <si>
    <t>POLICLÍNICA COMUNIT. DO LARGO DA BATALHA</t>
  </si>
  <si>
    <t>POLICLÍNICA REGIONAL DA ENGENHOCA</t>
  </si>
  <si>
    <t>PORTO SEGURO CIA.DE SEGUROS GERAIS</t>
  </si>
  <si>
    <t>POSTO DE MOLAS E AUTO PEAS TRUCK CAFFARO</t>
  </si>
  <si>
    <t>PR1 ENGENHARIA LTDA</t>
  </si>
  <si>
    <t>PRAIANO FUTEBOL CLUBE.</t>
  </si>
  <si>
    <t>PRATICA MEDICA COMERCIO E SERVICOS LTDA</t>
  </si>
  <si>
    <t>PREFEITURA MUNICIPAL DE MARICA</t>
  </si>
  <si>
    <t>PREFEITURA MUNICIPAL DE PETROPOLIS</t>
  </si>
  <si>
    <t>PREFEITURA MUNICIPAL DE SÃO GONÇALO</t>
  </si>
  <si>
    <t>PREFEITURA MUNICIPAL DE SÃO JOÃO DA BARR</t>
  </si>
  <si>
    <t>PREFEITURA MUNICIPAL DE SÃO PEDRO DA ALD</t>
  </si>
  <si>
    <t>PRELÚDIO ALIMENTOS LTDA</t>
  </si>
  <si>
    <t>PREVIDENCIA SOCIAL</t>
  </si>
  <si>
    <t>PRIMA SERVICOS TECNICOS LTDA</t>
  </si>
  <si>
    <t>PRIMATEC COMÉRCIO E SERVIÇO LTDA.</t>
  </si>
  <si>
    <t>PRINT E COM.70 COMERCIAL E SERVI?OS EIRE</t>
  </si>
  <si>
    <t>PRO AR DO BRASIL COMÉRCIO E SERVIÇOS LTD</t>
  </si>
  <si>
    <t>PRO IMAGEM ICARAI LTDA</t>
  </si>
  <si>
    <t>PROHOSP DISTR.DE MEDICAMENTOS LTDA</t>
  </si>
  <si>
    <t>PROLINE MATERIAL HOSPITALAR EIRELI</t>
  </si>
  <si>
    <t>PROLINTEL PRODUTOS PARA O LAR, INFORMATI</t>
  </si>
  <si>
    <t>PROMIX COMERCIO E SERVICOS LTDA</t>
  </si>
  <si>
    <t>PROMOTEXTIL COMERCIO ATACADISTA EIRELI</t>
  </si>
  <si>
    <t>PRO-SAUDE DISTRIBUIDORA DE MEDICAMENTOS</t>
  </si>
  <si>
    <t>PROTEC SAÚDE SERVIÇOS DE HOMECARE EIRELI</t>
  </si>
  <si>
    <t>PROVIDE ALL LTDA</t>
  </si>
  <si>
    <t>PST GAZ COMÉRCIO E TRANSPORTES LTDA</t>
  </si>
  <si>
    <t>PVAX CONSULTORIA E LOGISTICA LTDA</t>
  </si>
  <si>
    <t>PVCON CONSORCIADAS</t>
  </si>
  <si>
    <t>QUATTRI DESENHOS S/C LTDA</t>
  </si>
  <si>
    <t>QUEX COMUNICACAO LTDA</t>
  </si>
  <si>
    <t>R R CONSTRUCOES E REFORMAS DE EDIFICIOS</t>
  </si>
  <si>
    <t>R R FENIX TECNOLOGIA EM SERVIÇOS LTDA</t>
  </si>
  <si>
    <t>R.J. BRAGA SERVIÇOS E COMERCIO LTDA</t>
  </si>
  <si>
    <t>R7 ADMINISTRAÇÃO DE BENS LTDA</t>
  </si>
  <si>
    <t>RAFINHA RUNNING TREINAMENTOS E EVENTOS E</t>
  </si>
  <si>
    <t>RALIC COMERCIO E DISTRIBUIÇÃO EIRELI</t>
  </si>
  <si>
    <t>RBPRINT COMERCIO E SERVICOS DE INFORMATI</t>
  </si>
  <si>
    <t>RBR TREINAMENTOS E EVENTOS LTDA</t>
  </si>
  <si>
    <t>RC 360 COMERCIO SERVICOS LTDA</t>
  </si>
  <si>
    <t>RDM COMERCIO E SERVICO PREDIAL LTDA</t>
  </si>
  <si>
    <t>REC ART 10 PRODUCOES DE AUDIO E VIDEO LT</t>
  </si>
  <si>
    <t>RECAPAGEM FELIPE FONTES EIRELI ME</t>
  </si>
  <si>
    <t>REDE NCORES DO BRASIL LTDA</t>
  </si>
  <si>
    <t>REDEH - REDE DE DESENVOLVIMENTO HUMANO</t>
  </si>
  <si>
    <t>REGEA GEOLOGIA ENGENHARIA E ESTUDOS AMBI</t>
  </si>
  <si>
    <t>REPASSE ON LINE RECORTES ELETRONICOS LTD</t>
  </si>
  <si>
    <t>REPASSE ONLINE RECORTES ELETRONICOS LTDA</t>
  </si>
  <si>
    <t>REPENSE TI SERVICOS TECNOLOGIA DA INFORM</t>
  </si>
  <si>
    <t>RIO MEIER COM. DE MAT.ODONT.HOSPITALARES</t>
  </si>
  <si>
    <t>RIO YACHT CLUB</t>
  </si>
  <si>
    <t>RIOCARD TECNOLOGIA S/A</t>
  </si>
  <si>
    <t>RIOPAR PARTICIPACOES S.A.</t>
  </si>
  <si>
    <t>RIVALL ENGENHARIA LTDA</t>
  </si>
  <si>
    <t>RL BRUNO CONSTRUCOES EIRELI</t>
  </si>
  <si>
    <t>RLIMA PRODUCOES E EVENTOS LTDA</t>
  </si>
  <si>
    <t>R-NIT COMERCIO E SERV. LTDA</t>
  </si>
  <si>
    <t>ROSENGE CONSTRUCOES E SERVICOS LTDA</t>
  </si>
  <si>
    <t>RR CORES DE MINAS TINTAS E ACESSOR. LTDA</t>
  </si>
  <si>
    <t>RSD 3000 SERVICOS E MANUTENCAO LTDA - EP</t>
  </si>
  <si>
    <t>SALE SERVICE INDUSTRIA COMER.E SERV.DE S</t>
  </si>
  <si>
    <t>SANER ENGENHARIA E CONSULTORIA LTDA</t>
  </si>
  <si>
    <t>SANERIO CONSTRUÇÕES LTDA</t>
  </si>
  <si>
    <t>SANIPLAN ENG.E ADM. DE RESIDUOS S/C LTDA</t>
  </si>
  <si>
    <t>SCIENCE - SOCIEDADE PARA O DESENVOLVIMEN</t>
  </si>
  <si>
    <t>SCOBINO EVENTOS E CONFECCOES LTDA</t>
  </si>
  <si>
    <t>SEA GENERAL SERVICE &amp; COMMERCE LTDA - ME</t>
  </si>
  <si>
    <t>SECRETARIA DE ESTADO DE DEFESA CIVIL</t>
  </si>
  <si>
    <t>SECRETARIA DE ESTADO DE EDUCACAO</t>
  </si>
  <si>
    <t>SECRETARIA DE ESTADO DE FAZENDA</t>
  </si>
  <si>
    <t>SECRETARIA DE ESTADO DE PLANEJAMENTO E G</t>
  </si>
  <si>
    <t>SECRETARIA DE ESTADO DE POLICIA MILITAR</t>
  </si>
  <si>
    <t>SECRETARIA MUNICIPAL DE  FAZENDA</t>
  </si>
  <si>
    <t>SECRETARIA MUNICIPAL DE DEFESA CIVIL</t>
  </si>
  <si>
    <t>SECRETARIA MUNICIPAL DE FAZENDA - SMF</t>
  </si>
  <si>
    <t>SEEL SERVIOS ESPECIAIS DE ENGENHARIA LTD</t>
  </si>
  <si>
    <t>SELETA SALADAS LTDA</t>
  </si>
  <si>
    <t>SERCORTES S. DE R. DO D. DA JUSTIÇA LTDA</t>
  </si>
  <si>
    <t>SERVICO NACIONAL DE APRENDIZAGEM INDUSTR</t>
  </si>
  <si>
    <t>SERVIÇO NACIONAL DE APRENDIZAGEM INDUSTR</t>
  </si>
  <si>
    <t>SERVICO SOCIAL DA INDUSTRIA - SESI</t>
  </si>
  <si>
    <t>SEVEN SETE CONSTRUTORA LTDA</t>
  </si>
  <si>
    <t>SGP SOLUÇÕES EM GESTÃO PÚBLICA LTDA</t>
  </si>
  <si>
    <t>SHERIDAN RIO COMERCIO E SERVICOS EIRELI</t>
  </si>
  <si>
    <t>SI CONSTRUÇÕES E CONSULTORIA EIRELI</t>
  </si>
  <si>
    <t>SIG SERVICOS DE CERTIFICACAO DIGITAL LTD</t>
  </si>
  <si>
    <t>SILK FAST INDUSTRIA E COMERCIO DE MALHAS</t>
  </si>
  <si>
    <t>SILVA GURGEL TECNOLOGIA EM SERVICOS LTDA</t>
  </si>
  <si>
    <t>SIMPRESS</t>
  </si>
  <si>
    <t>SISTEMA DE EMERGÊNCIA MÓVEL DE BRASILIA</t>
  </si>
  <si>
    <t>SJF ADMINISTRACAO E LOCACAO DE IMOVEIS P</t>
  </si>
  <si>
    <t>SKILLTI EMPREENDIMENTOS E TECNOLOGIA EIR</t>
  </si>
  <si>
    <t>SKY SERVIÇOS DE BANDA LARGA LTDA</t>
  </si>
  <si>
    <t>SKYLAB COMERCIAL HOSPITALAR LTDA</t>
  </si>
  <si>
    <t>SMART KON ELEVADORES LTDA</t>
  </si>
  <si>
    <t>SMS COMERCIO DE MOVEIS LTDA</t>
  </si>
  <si>
    <t>SOC.CUL.E CARN DO BARRETO E DO BARRADAS</t>
  </si>
  <si>
    <t>SOCIEDADE CARNAVALESCA BANDA DE PIRATIN</t>
  </si>
  <si>
    <t>SOCIEDADE DE AMIGOS DO JARDIM BOTANICO D</t>
  </si>
  <si>
    <t>SOCIEDADE ESPIRITA FRATERNIDADE</t>
  </si>
  <si>
    <t>SOCIEDADE FOM DESEN EDUC TEC CIENT CULTU</t>
  </si>
  <si>
    <t>SODEXO PASS DO BRASIL SERVICOS E COMERCI</t>
  </si>
  <si>
    <t>SOLABOR PRODUTOS PARA LAB. LTDA - EPP</t>
  </si>
  <si>
    <t>SONORA PRODUCOES ARTISTICAS LTDA</t>
  </si>
  <si>
    <t>SOPE SOCIEDADE DE OBRAS E PROJETOS DE EN</t>
  </si>
  <si>
    <t>SPEED WEB NET TELECOMUNICACOES LTDA</t>
  </si>
  <si>
    <t>SQUITTER EQUIPAMENTOS PROFISSIONAIS DO B</t>
  </si>
  <si>
    <t>STALL UP TENDAS E BARRACAS</t>
  </si>
  <si>
    <t>STAR PRODUTOS E COMERCIO LTDA</t>
  </si>
  <si>
    <t>STELIO R.DA SILVA ARTIGOS DENTARIOS LTDA</t>
  </si>
  <si>
    <t>STRAICK CENTRO DE TREINAMENTO E INFORMAT</t>
  </si>
  <si>
    <t>SUDESTE RIO DIST. DE PECAS AUTO. LTDA</t>
  </si>
  <si>
    <t>SUPERCOMMERCE LTDA</t>
  </si>
  <si>
    <t>SUPPLYCORP SOLUTIONS LTDA</t>
  </si>
  <si>
    <t>SUPRY OFFICE DISTRIBUIDORA DE MATERIAL E</t>
  </si>
  <si>
    <t>SVX - ALARMES LTDA - ME</t>
  </si>
  <si>
    <t>SYSTEM INST DE REDE DE PROT LTDA</t>
  </si>
  <si>
    <t>T M PRODUÇÕES E SERVIÇOS DE NEGÓCIOS LTD</t>
  </si>
  <si>
    <t>T&amp;R SOLUCOES DE TECNOLOGIA LTDA</t>
  </si>
  <si>
    <t>T. PIQUET CULTURA E ARTE</t>
  </si>
  <si>
    <t>TAGUS COMERCIO DE MOVEIS PLANEJADOS LTDA</t>
  </si>
  <si>
    <t>TAKE SERVIÇOS, COMÉRCIO, INSTALAÇÕES E P</t>
  </si>
  <si>
    <t>TECK PRIME NITEROI SEGURANCA E INF.</t>
  </si>
  <si>
    <t>TECNO TEMPER VIDROS, ACESSORIOS E FERRA</t>
  </si>
  <si>
    <t>TECNOTERMO TECNICA LTDA</t>
  </si>
  <si>
    <t>TEIXEIRA &amp; SOUZA RESENDE LTDA EPP</t>
  </si>
  <si>
    <t>TELEFÔNICA BRASIL S. A.</t>
  </si>
  <si>
    <t>TELEFONICA BRASIL S.A.</t>
  </si>
  <si>
    <t>TELEMAR COMERCIAL LTDA -ME</t>
  </si>
  <si>
    <t>TERRA SINALIZACAO VIARIA EPP</t>
  </si>
  <si>
    <t>THALWEG TECNOLOGIA E SERVIÇOS DE GEOTECN</t>
  </si>
  <si>
    <t>TICKET SOLUCOES HDFGT S/A</t>
  </si>
  <si>
    <t>TÍLIA EMPREENDIMENTOS LTDA</t>
  </si>
  <si>
    <t>TIM SA</t>
  </si>
  <si>
    <t>TIPLAN CONSULT.E SERV.EM INFORMATICA LTD</t>
  </si>
  <si>
    <t>TOP FLEX COMERCIO E SERVIÇOS EIRELI</t>
  </si>
  <si>
    <t>TORTORA COMERCIO E SERVICOS LTDA</t>
  </si>
  <si>
    <t>TOTAL SISTEMAS DO BRASIL LTDA</t>
  </si>
  <si>
    <t>TRACENET TREINAMENTO E COMERCIO EM INFOR</t>
  </si>
  <si>
    <t>TRANSFORMATIO TECHNOLOGY EIRELI</t>
  </si>
  <si>
    <t>TRANSPORTE TRANSCECON RODOVIARIO LTDA</t>
  </si>
  <si>
    <t>TRIBUNAL DE CONTAS DO ESTADO DO RIO DE</t>
  </si>
  <si>
    <t>TRIBUNAL DE JUSTICA DO ESTADO DO RJ</t>
  </si>
  <si>
    <t>TRIBUNAL REGIONAL DO TRABALHO DA 1A. RE</t>
  </si>
  <si>
    <t>TRIBUNAL REGIONAL FEDERAL DA 2 REGIAO</t>
  </si>
  <si>
    <t>TRIGOM CONFECÇÕES LTDA</t>
  </si>
  <si>
    <t>TRILHA A PE TURISMO E EVENTOS LTDA.</t>
  </si>
  <si>
    <t>TRINITY BIOTECH DO BRASIL COM E IMP LTDA</t>
  </si>
  <si>
    <t>TRINITY COMERCIO, SERV. E MANUN. LTDA ME</t>
  </si>
  <si>
    <t>UFORT SERVICOS E COMERCIO VAREJISTA E AT</t>
  </si>
  <si>
    <t>UNDIME/RJ-UNIÃO DOS DIRIG. MUN. DE EDUC.</t>
  </si>
  <si>
    <t>UNIÃO DAS ESCOLAS DE SAMBA E BLOCOS CARN</t>
  </si>
  <si>
    <t>UNIAO DOS CEGOS NO BRASIL</t>
  </si>
  <si>
    <t>UNID MUNICIPAL DE URG MARIO MONTEIRO</t>
  </si>
  <si>
    <t>UNIVERSIDADE FEDERAL DO RIO DE JANEIRO</t>
  </si>
  <si>
    <t>UNIVERSIDADE FEDERAL FLUMINENSE</t>
  </si>
  <si>
    <t>UNIVERSIDADE PATATIVA DO ASSARE</t>
  </si>
  <si>
    <t>UNIVERSIDADE VEIGA DE ALMEIDA</t>
  </si>
  <si>
    <t>UNIVERSO ONLINE SA</t>
  </si>
  <si>
    <t>UP DISTRIBUIDORA LTDA</t>
  </si>
  <si>
    <t>URBANACON CONSULTAS URBANAS ASSESSORIA E</t>
  </si>
  <si>
    <t>UROCENTRO - CENTRO DE DIAGNOSTICO E TRA</t>
  </si>
  <si>
    <t>V H &amp; M PAPELARIA E INFORMATICA LTDA-ME</t>
  </si>
  <si>
    <t>V3TEX COMÉRCIO DE PRODUTOS TÊXTEIS LTDA</t>
  </si>
  <si>
    <t>VALENCE MAQUINAS E EQUIPAMENTOS LTDA.</t>
  </si>
  <si>
    <t>VALLE E SANTOS CONSTRUCOES LTDA</t>
  </si>
  <si>
    <t>VAN-MEX COMERCIAL E SERVICOS - EIRELI -</t>
  </si>
  <si>
    <t>VARIMAQ PRODUTOS  E VARIEDADES EIRELI</t>
  </si>
  <si>
    <t>VASSOURAS CIDADE DO AÇO COMÉRCIO E INDÚS</t>
  </si>
  <si>
    <t>VDM PRODUCOES E PROMOCOES MUSICAIS LTDA</t>
  </si>
  <si>
    <t>VEM QUEM NÃO É MANDADO</t>
  </si>
  <si>
    <t>VENTISOL DA AMAZONIA INDUSTRIA DE APAREL</t>
  </si>
  <si>
    <t>VERDE MADEIRAS E COMPENSADOS LTDA</t>
  </si>
  <si>
    <t>VETORIAL SERVICOS TECNICOS LTDA EPP</t>
  </si>
  <si>
    <t>VICMA COMERCIO DE EQUIPAMENTOS PARA ESCR</t>
  </si>
  <si>
    <t>VIDA LIGHT ALIMENTACAO E SERVICOS LTDA -</t>
  </si>
  <si>
    <t>VIPE COMERCIAL EIRELI</t>
  </si>
  <si>
    <t>VIRTUS COMERCIO DE MOVEIS EIRELI</t>
  </si>
  <si>
    <t>VISÃO AMBINETAL  CONSULTORIA LTDA</t>
  </si>
  <si>
    <t>VITTA - SOLUCOES EM ALIMENTACAO LTDA</t>
  </si>
  <si>
    <t>VIVA MED DISTRIBUIDORA E IMPORTADORA DE</t>
  </si>
  <si>
    <t>VIVA RIO</t>
  </si>
  <si>
    <t>VIVEIRO CAMPO LINDO COMERCIO DE PLANTAS</t>
  </si>
  <si>
    <t>VMC ARQUITETURA E PAISAGISMO LTDA</t>
  </si>
  <si>
    <t>VOGEL SOLUCOES EM TELECOMUNICACOES E INF</t>
  </si>
  <si>
    <t>W P SISTEMAS REPROGRAFICOS E IMPRESSAO</t>
  </si>
  <si>
    <t>W R MONTE SIAO DISTRIBUIDORA DE ALIMENTO</t>
  </si>
  <si>
    <t>W. M. II DISTRIBUIDORA DE PRODUTOS VULCA</t>
  </si>
  <si>
    <t>W. MASTER EQUIPAMENTOS E SERVICOS LTDA</t>
  </si>
  <si>
    <t>W.O. MAGALHAES - ME</t>
  </si>
  <si>
    <t>WAGMAR BAZAR E HIDRAULICA LTDA</t>
  </si>
  <si>
    <t>WALE COMERCIO E SERVIÇOS LTDA</t>
  </si>
  <si>
    <t>WE GOV - TREINAMENTO PARA GESTAO PUBLICA</t>
  </si>
  <si>
    <t>WJM DENTAL LTDA</t>
  </si>
  <si>
    <t>WLENET SERVICOS DE TELECOMINICACOES LTDA</t>
  </si>
  <si>
    <t>WORK SERVIE E COSTRUCOES LTDA</t>
  </si>
  <si>
    <t>XADREZ APLICADO EIRELI - ME</t>
  </si>
  <si>
    <t>Z.S.M. ELETRONICA LTDA</t>
  </si>
  <si>
    <t>ZAMBO PRODUÇOES E EVENTOS</t>
  </si>
  <si>
    <t>ZENITE INF.E CONS.EM AD.PBLICA  LTDA.</t>
  </si>
  <si>
    <t>ZOE EMPREENDIMENTOS EIRELI EPP</t>
  </si>
  <si>
    <t>ZOOM COMERCIAL SUDESTE LTDA</t>
  </si>
  <si>
    <t>Anuidades - Associação Brasileira de  Instituições de Previdência Estadual e Municipal (ABIPEM)</t>
  </si>
  <si>
    <t>Anuidades - Associação das Entidades de Previdência dos Municípios do Estado do Rio de Janeiro (AEPREMERJ)</t>
  </si>
  <si>
    <t>Anuidades - Associação Estadual de Municípios do Rio de Janeiro (AEMERJ)</t>
  </si>
  <si>
    <t>Anuidades - Associação Nacional de Órgãos Municipais de Meio Ambiente (ANAMMA)</t>
  </si>
  <si>
    <t>Anuidades - Associações e Organizações de Entidades</t>
  </si>
  <si>
    <t>Anuidades - Conselho Nacional de Secretarias Municipais de Saúde (CONASEMS)</t>
  </si>
  <si>
    <t>Anuidades - Conselhos e Associações Profissionais</t>
  </si>
  <si>
    <t>Anuidades - Consórcio Intermunicipal de Desenvolvimento do Leste Fluminense (CONLESTE)</t>
  </si>
  <si>
    <t>Anuidades - Consórcio Nacional de Vacinas (CONECTAR)</t>
  </si>
  <si>
    <t>Anuidades - Frente Nacional dos Prefeitos</t>
  </si>
  <si>
    <t>Anuidades - International Council for Local Environmental Initiatives (ICLEI)</t>
  </si>
  <si>
    <t>Anuidades - Mercado Comum das Cidades (MERCOCIDADES)</t>
  </si>
  <si>
    <t>Anuidades - Organização dos Municípios Produtores de Petróleo (OMPETRO)</t>
  </si>
  <si>
    <t>Aportes e Transferências - Associação de Pais e Amigos dos Excepcionais (Apae)</t>
  </si>
  <si>
    <t>Aportes e Transferências - Compensação Financeira entre os Regimes Previdenciários</t>
  </si>
  <si>
    <t>Aportes e Transferências - Fundo de Crédito Emergencial (FCE)</t>
  </si>
  <si>
    <t>Aportes e Transferências - Fundo de Equalização da Receita (FER)</t>
  </si>
  <si>
    <t>Aportes e Transferências - NITPREV</t>
  </si>
  <si>
    <t>Aquisição de Direitos e Bens Intangíveis - Ativos Culturais</t>
  </si>
  <si>
    <t>Aquisição de Direitos e Bens Intangíveis - Direitos Autorais</t>
  </si>
  <si>
    <t>Aquisição de Direitos e Bens Intangíveis - Logomarcas</t>
  </si>
  <si>
    <t>Aquisição de Direitos e Bens Intangíveis - Software</t>
  </si>
  <si>
    <t>Aquisição de Imóveis e Desapropriações - Imóveis em Situação Irregular</t>
  </si>
  <si>
    <t>Aquisição de Materiais e Equipamentos - Água e Gêneros Alimentícios</t>
  </si>
  <si>
    <t>Aquisição de Materiais e Equipamentos - Armamentos e Acessórios</t>
  </si>
  <si>
    <t>Aquisição de Materiais e Equipamentos - Atendimento Veterinário</t>
  </si>
  <si>
    <t>Aquisição de Materiais e Equipamentos - Atividades Físicas e Esportivas</t>
  </si>
  <si>
    <t>Aquisição de Materiais e Equipamentos - Bebedouros e Filtros</t>
  </si>
  <si>
    <t>Aquisição de Materiais e Equipamentos - Bolsas Coletoras</t>
  </si>
  <si>
    <t>Aquisição de Materiais e Equipamentos - Captura, Manejo e Transporte de Animais</t>
  </si>
  <si>
    <t>Aquisição de Materiais e Equipamentos - Cirurgia</t>
  </si>
  <si>
    <t>Aquisição de Materiais e Equipamentos - Combustíveis</t>
  </si>
  <si>
    <t>Aquisição de Materiais e Equipamentos - Containers Modulares</t>
  </si>
  <si>
    <t>Aquisição de Materiais e Equipamentos - Controle de Pragas</t>
  </si>
  <si>
    <t>Aquisição de Materiais e Equipamentos - Copa e Cozinha</t>
  </si>
  <si>
    <t>Aquisição de Materiais e Equipamentos - Copiadoras e Impressoras</t>
  </si>
  <si>
    <t>Aquisição de Materiais e Equipamentos - Decoração</t>
  </si>
  <si>
    <t>Aquisição de Materiais e Equipamentos - Demais Insumos Hospitalares</t>
  </si>
  <si>
    <t>Aquisição de Materiais e Equipamentos - Eletrodomésticos e Eletroeletrônicos</t>
  </si>
  <si>
    <t>Aquisição de Materiais e Equipamentos - Embalagens e Acondicionamentos</t>
  </si>
  <si>
    <t>Aquisição de Materiais e Equipamentos - Enxovais</t>
  </si>
  <si>
    <t>Aquisição de Materiais e Equipamentos - Enxoval Hospitalar</t>
  </si>
  <si>
    <t>Aquisição de Materiais e Equipamentos - Equipamentos de Climatização</t>
  </si>
  <si>
    <t>Aquisição de Materiais e Equipamentos - Equipamentos de Proteção Individual (EPIs)</t>
  </si>
  <si>
    <t>Aquisição de Materiais e Equipamentos - Equipamentos de Sonorização, Iluminação e Projeção</t>
  </si>
  <si>
    <t>Aquisição de Materiais e Equipamentos - Equipamentos e Utensílios Térmicos</t>
  </si>
  <si>
    <t>Aquisição de Materiais e Equipamentos - Exames e Diagnósticos</t>
  </si>
  <si>
    <t>Aquisição de Materiais e Equipamentos - Gases</t>
  </si>
  <si>
    <t>Aquisição de Materiais e Equipamentos - Geradores e Outros Equipamentos Elétricos</t>
  </si>
  <si>
    <t>Aquisição de Materiais e Equipamentos - Higiene Pessoal</t>
  </si>
  <si>
    <t>Aquisição de Materiais e Equipamentos - Infraestrutura de Praças e Espaços Públicos</t>
  </si>
  <si>
    <t>Aquisição de Materiais e Equipamentos - Insulina e Análogos</t>
  </si>
  <si>
    <t>Aquisição de Materiais e Equipamentos - Insumos de Obras - Cerâmicas, Esquadrias e Outros Acabamentos</t>
  </si>
  <si>
    <t>Aquisição de Materiais e Equipamentos - Insumos de Obras - Concreto, Cimento e Similares</t>
  </si>
  <si>
    <t>Aquisição de Materiais e Equipamentos - Insumos de Obras - Materiais e Equipamentos Elétricos</t>
  </si>
  <si>
    <t>Aquisição de Materiais e Equipamentos - Insumos de Obras - Materiais e Equipamentos Hidráulicos</t>
  </si>
  <si>
    <t>Aquisição de Materiais e Equipamentos - Insumos de Obras - Pintura</t>
  </si>
  <si>
    <t>Aquisição de Materiais e Equipamentos - Insumos de Obras - Serralheria, Aço e Metais</t>
  </si>
  <si>
    <t>Aquisição de Materiais e Equipamentos - Jardinagem</t>
  </si>
  <si>
    <t>Aquisição de Materiais e Equipamentos - Kit Lanche</t>
  </si>
  <si>
    <t>Aquisição de Materiais e Equipamentos - Laboratório</t>
  </si>
  <si>
    <t>Aquisição de Materiais e Equipamentos - Limpeza Urbana</t>
  </si>
  <si>
    <t>Aquisição de Materiais e Equipamentos - Limpeza, Higienização e Sanitização</t>
  </si>
  <si>
    <t>Aquisição de Materiais e Equipamentos - Manutenção de Vias e Pavimentação</t>
  </si>
  <si>
    <t>Aquisição de Materiais e Equipamentos - Manutenção e Conservação</t>
  </si>
  <si>
    <t>Aquisição de Materiais e Equipamentos - Materiais e Equipamentos de Escritório</t>
  </si>
  <si>
    <t>Aquisição de Materiais e Equipamentos - Materiais e Equipamentos de Informática</t>
  </si>
  <si>
    <t>Aquisição de Materiais e Equipamentos - Materiais Escolares</t>
  </si>
  <si>
    <t xml:space="preserve">Aquisição de Materiais e Equipamentos - Materiais Gráficos </t>
  </si>
  <si>
    <t>Aquisição de Materiais e Equipamentos - Medicamentos</t>
  </si>
  <si>
    <t>Aquisição de Materiais e Equipamentos - Meteorologia</t>
  </si>
  <si>
    <t>Aquisição de Materiais e Equipamentos - Mobiliários</t>
  </si>
  <si>
    <t>Aquisição de Materiais e Equipamentos - Mobiliários Hospitalares</t>
  </si>
  <si>
    <t>Aquisição de Materiais e Equipamentos - Necrotérios e Mortuários</t>
  </si>
  <si>
    <t>Aquisição de Materiais e Equipamentos - Nutrição Enteral e Parenteral</t>
  </si>
  <si>
    <t>Aquisição de Materiais e Equipamentos - Odontologia</t>
  </si>
  <si>
    <t>Aquisição de Materiais e Equipamentos - Ortopedia e Fisioterapia</t>
  </si>
  <si>
    <t xml:space="preserve">Aquisição de Materiais e Equipamentos - Prêmios, Medalhas e Troféus </t>
  </si>
  <si>
    <t>Aquisição de Materiais e Equipamentos - Prevenção de Incêndio</t>
  </si>
  <si>
    <t>Aquisição de Materiais e Equipamentos - Rações e Outros Insumos de Uso Animal</t>
  </si>
  <si>
    <t>Aquisição de Materiais e Equipamentos - Reagentes e Soluções</t>
  </si>
  <si>
    <t>Aquisição de Materiais e Equipamentos - Revestimento Asfáltico</t>
  </si>
  <si>
    <t>Aquisição de Materiais e Equipamentos - Segurança, Monitoramento e Controle</t>
  </si>
  <si>
    <t>Aquisição de Materiais e Equipamentos - Sinalizações de Espaços Públicos</t>
  </si>
  <si>
    <t>Aquisição de Materiais e Equipamentos - Sinalizações de Trânsito</t>
  </si>
  <si>
    <t>Aquisição de Materiais e Equipamentos - Suplementos Alimentares</t>
  </si>
  <si>
    <t>Aquisição de Materiais e Equipamentos - Terapia Intensiva</t>
  </si>
  <si>
    <t>Aquisição de Materiais e Equipamentos - Transporte e Armazenagem de Materiais</t>
  </si>
  <si>
    <t>Aquisição de Materiais e Equipamentos - Uniformes, Vestuários e Acessórios</t>
  </si>
  <si>
    <t>Aquisição de Materiais e Equipamentos - Vacinas e Antígenos</t>
  </si>
  <si>
    <t>Aquisição de Materiais e Equipamentos - Veículos</t>
  </si>
  <si>
    <t>Contratos e Serviços Continuados - Acesso a Banco de Dados e Outros Conteúdos da Web</t>
  </si>
  <si>
    <t>Contratos e Serviços Continuados - Água e Esgoto</t>
  </si>
  <si>
    <t>Contratos e Serviços Continuados - Assinatura de Canais de TV e Serviços de Streaming e Transmissão</t>
  </si>
  <si>
    <t>Contratos e Serviços Continuados - Assinatura de Jornais e Periódicos</t>
  </si>
  <si>
    <t>Contratos e Serviços Continuados - Boletim de Ocorrência Eletrônico</t>
  </si>
  <si>
    <t>Contratos e Serviços Continuados - Brigada de Incêndio</t>
  </si>
  <si>
    <t>Contratos e Serviços Continuados - Cartão Alimentação de Conselheiros</t>
  </si>
  <si>
    <t>Contratos e Serviços Continuados - Cartão Alimentação de Pacientes</t>
  </si>
  <si>
    <t>Contratos e Serviços Continuados - Cartão Alimentação de Servidores</t>
  </si>
  <si>
    <t>Contratos e Serviços Continuados - COLAB</t>
  </si>
  <si>
    <t xml:space="preserve">Contratos e Serviços Continuados - Companhia de Ballet </t>
  </si>
  <si>
    <t>Contratos e Serviços Continuados - Digitalização de Documentos</t>
  </si>
  <si>
    <t>Contratos e Serviços Continuados - Energia Elétrica</t>
  </si>
  <si>
    <t>Contratos e Serviços Continuados - Estágio</t>
  </si>
  <si>
    <t>Contratos e Serviços Continuados - Exames e Diagnósticos</t>
  </si>
  <si>
    <t>Contratos e Serviços Continuados - FeSaúde</t>
  </si>
  <si>
    <t>Contratos e Serviços Continuados - Filmagem e Fotografia para Acompanhamento de Obras</t>
  </si>
  <si>
    <t>Contratos e Serviços Continuados - Fornecimento e Preparo de Alimentos</t>
  </si>
  <si>
    <t>Contratos e Serviços Continuados - Gás</t>
  </si>
  <si>
    <t>Contratos e Serviços Continuados - Gestão de Almoxarifado</t>
  </si>
  <si>
    <t>Contratos e Serviços Continuados - Gestão de Combustível</t>
  </si>
  <si>
    <t>Contratos e Serviços Continuados - Gestão de Equipamentos - Centrais de Atendimento ao Cidadão</t>
  </si>
  <si>
    <t>Contratos e Serviços Continuados - Gestão de Equipamentos - Centro Cultural da Zona Norte</t>
  </si>
  <si>
    <t>Contratos e Serviços Continuados - Gestão de Equipamentos - Centro de Artes e Esportes Unificado Ismael Silva</t>
  </si>
  <si>
    <t>Contratos e Serviços Continuados - Gestão de Equipamentos - Centro de Convivência: Capim Melado</t>
  </si>
  <si>
    <t>Contratos e Serviços Continuados - Gestão de Equipamentos - Centro Integrado de Segurança Pública (CISP)</t>
  </si>
  <si>
    <t>Contratos e Serviços Continuados - Gestão de Equipamentos - Complexo Esportivo do Barreto</t>
  </si>
  <si>
    <t>Contratos e Serviços Continuados - Gestão de Equipamentos - Complexo Esportivo do Caramujo</t>
  </si>
  <si>
    <t>Contratos e Serviços Continuados - Gestão de Equipamentos - Espaço de Reciclagem: Horto do Barreto</t>
  </si>
  <si>
    <t>Contratos e Serviços Continuados - Gestão de Equipamentos - Espaço Nova Geração: Fonseca</t>
  </si>
  <si>
    <t>Contratos e Serviços Continuados - Gestão de Equipamentos - Hospital Getúlio Vargas Filho</t>
  </si>
  <si>
    <t>Contratos e Serviços Continuados - Gestão de Equipamentos - Hospital Oceânico</t>
  </si>
  <si>
    <t>Contratos e Serviços Continuados - Gestão de Equipamentos - Museu Janete Costa</t>
  </si>
  <si>
    <t>Contratos e Serviços Continuados - Gestão de Equipamentos - Parque Rural</t>
  </si>
  <si>
    <t>Contratos e Serviços Continuados - Gestão de Equipamentos - Plataforma Digital da Engenhoca</t>
  </si>
  <si>
    <t>Contratos e Serviços Continuados - Gestão de Equipamentos - Plataforma Digital de Santa Bárbara</t>
  </si>
  <si>
    <t>Contratos e Serviços Continuados - Gestão de Equipamentos - Plataforma Digital do Viradouro</t>
  </si>
  <si>
    <t>Contratos e Serviços Continuados - Gestão de Equipamentos - Restaurante Popular da Zona Norte</t>
  </si>
  <si>
    <t>Contratos e Serviços Continuados - Gestão de Equipamentos - Restaurante Popular do Centro</t>
  </si>
  <si>
    <t>Contratos e Serviços Continuados - Gestão de Equipamentos - Restaurante Popular do Fonseca</t>
  </si>
  <si>
    <t>Contratos e Serviços Continuados - Inspeção Robótica</t>
  </si>
  <si>
    <t>Contratos e Serviços Continuados - Internet</t>
  </si>
  <si>
    <t>Contratos e Serviços Continuados - Licença de Software</t>
  </si>
  <si>
    <t>Contratos e Serviços Continuados - Locação de Imóveis - Abrigo Feminino para Crianças e Adolescentes</t>
  </si>
  <si>
    <t>Contratos e Serviços Continuados - Locação de Imóveis - Abrigo Lélia Gonzales</t>
  </si>
  <si>
    <t>Contratos e Serviços Continuados - Locação de Imóveis - Abrigo Masculino para Crianças e Adolescentes</t>
  </si>
  <si>
    <t>Contratos e Serviços Continuados - Locação de Imóveis - Agências do Banco Arariboia</t>
  </si>
  <si>
    <t>Contratos e Serviços Continuados - Locação de Imóveis - Aprendiz Musical</t>
  </si>
  <si>
    <t>Contratos e Serviços Continuados - Locação de Imóveis - Centros de Atenção Psicossocial</t>
  </si>
  <si>
    <t>Contratos e Serviços Continuados - Locação de Imóveis - CRAS: Cafubá</t>
  </si>
  <si>
    <t>Contratos e Serviços Continuados - Locação de Imóveis - CRAS: Cubango</t>
  </si>
  <si>
    <t>Contratos e Serviços Continuados - Locação de Imóveis - Cras: Jurujuba</t>
  </si>
  <si>
    <t>Contratos e Serviços Continuados - Locação de Imóveis - CRAS: Preventório</t>
  </si>
  <si>
    <t>Contratos e Serviços Continuados - Locação de Imóveis - CRAS: Região Oceânica</t>
  </si>
  <si>
    <t>Contratos e Serviços Continuados - Locação de Imóveis - Escolas e UMEIs</t>
  </si>
  <si>
    <t>Contratos e Serviços Continuados - Locação de Imóveis - Sede da Adm. Reg. de Icaraí</t>
  </si>
  <si>
    <t>Contratos e Serviços Continuados - Locação de Imóveis - Sede da Adm. Reg. de Itaipu</t>
  </si>
  <si>
    <t>Contratos e Serviços Continuados - Locação de Imóveis - Sede da Adm. Reg. de São Francisco</t>
  </si>
  <si>
    <t>Contratos e Serviços Continuados - Locação de Imóveis - Sede da Adm. Reg. do Centro e Ponta da Areia</t>
  </si>
  <si>
    <t>Contratos e Serviços Continuados - Locação de Imóveis - Sede da Adm. Reg. do Cubango, Santa Rosa e Vital Brazil</t>
  </si>
  <si>
    <t>Contratos e Serviços Continuados - Locação de Imóveis - Sede da Adm. Reg. do Fonseca</t>
  </si>
  <si>
    <t>Contratos e Serviços Continuados - Locação de Imóveis - Sede da Adm. Reg. do Ponto Cem Réis</t>
  </si>
  <si>
    <t>Contratos e Serviços Continuados - Locação de Imóveis - Sede da Adm. Reg. do Rio do Ouro</t>
  </si>
  <si>
    <t>Contratos e Serviços Continuados - Locação de Imóveis - Sede da Adm. Reg. do Sapê, Badu e Matapaca</t>
  </si>
  <si>
    <t>Contratos e Serviços Continuados - Locação de Imóveis - Sede da CGM</t>
  </si>
  <si>
    <t>Contratos e Serviços Continuados - Locação de Imóveis - Sede da CODIM</t>
  </si>
  <si>
    <t>Contratos e Serviços Continuados - Locação de Imóveis - Sede da ECOSOL</t>
  </si>
  <si>
    <t>Contratos e Serviços Continuados - Locação de Imóveis - Sede da Ouvidoria Municipal</t>
  </si>
  <si>
    <t>Contratos e Serviços Continuados - Locação de Imóveis - Sede do Núcleo Exec. Reg. do Caramujo, Baldeador, Maria Paula e Santa Bárbara</t>
  </si>
  <si>
    <t>Contratos e Serviços Continuados - Locação de Imóveis - Sede do SAMU</t>
  </si>
  <si>
    <t>Contratos e Serviços Continuados - Locação de Imóveis - Sedes Auxiliares da CLIN</t>
  </si>
  <si>
    <t>Contratos e Serviços Continuados - Locação de Imóveis - Sedes auxiliares da NITTRANS</t>
  </si>
  <si>
    <t>Contratos e Serviços Continuados - Locação de Imóveis - Sedes Auxiliares da Saúde</t>
  </si>
  <si>
    <t>Contratos e Serviços Continuados - Locação de Imóveis - Vigilância Sanitária</t>
  </si>
  <si>
    <t>Contratos e Serviços Continuados - Locações - Ambulâncias</t>
  </si>
  <si>
    <t>Contratos e Serviços Continuados - Locações - Containers Modulares</t>
  </si>
  <si>
    <t>Contratos e Serviços Continuados - Locações - Copiadoras e Impressoras</t>
  </si>
  <si>
    <t>Contratos e Serviços Continuados - Locações - Equipamentos de Climatização</t>
  </si>
  <si>
    <t>Contratos e Serviços Continuados - Locações - Equipamentos de Sonorização, Iluminação e Projeção</t>
  </si>
  <si>
    <t>Contratos e Serviços Continuados - Locações - Equipamentos Hospitalares</t>
  </si>
  <si>
    <t>Contratos e Serviços Continuados - Locações - Exames e Diagnósticos</t>
  </si>
  <si>
    <t>Contratos e Serviços Continuados - Locações - Geradores e Equipamentos Elétricos</t>
  </si>
  <si>
    <t>Contratos e Serviços Continuados - Locações - Laboratório</t>
  </si>
  <si>
    <t>Contratos e Serviços Continuados - Locações - Materiais e Equipamentos de Informática</t>
  </si>
  <si>
    <t>Contratos e Serviços Continuados - Locações - Mobiliários Hospitalares</t>
  </si>
  <si>
    <t>Contratos e Serviços Continuados - Locações - Mobiliários Urbanos</t>
  </si>
  <si>
    <t>Contratos e Serviços Continuados - Locações - Terapia Intensiva</t>
  </si>
  <si>
    <t>Contratos e Serviços Continuados - Manipulação e Transporte Biológico</t>
  </si>
  <si>
    <t>Contratos e Serviços Continuados - Manutenção e Conservação - Bus with High Level Service (BHLS)</t>
  </si>
  <si>
    <t>Contratos e Serviços Continuados - Manutenção e Conservação - Caminho Niemeyer</t>
  </si>
  <si>
    <t>Contratos e Serviços Continuados - Manutenção e Conservação - Campos, Parques e Hortos</t>
  </si>
  <si>
    <t>Contratos e Serviços Continuados - Manutenção e Conservação - Cemitérios</t>
  </si>
  <si>
    <t>Contratos e Serviços Continuados - Manutenção e Conservação - Centro Integrado de Segurança Pública (CISP)</t>
  </si>
  <si>
    <t>Contratos e Serviços Continuados - Manutenção e Conservação - Controle de Pragas</t>
  </si>
  <si>
    <t>Contratos e Serviços Continuados - Manutenção e Conservação - Elevadores</t>
  </si>
  <si>
    <t>Contratos e Serviços Continuados - Manutenção e Conservação - Engenharia Clínica</t>
  </si>
  <si>
    <t>Contratos e Serviços Continuados - Manutenção e Conservação - Equipamentos de Climatização</t>
  </si>
  <si>
    <t xml:space="preserve">Contratos e Serviços Continuados - Manutenção e Conservação - Equipamentos de Cozinha </t>
  </si>
  <si>
    <t>Contratos e Serviços Continuados - Manutenção e Conservação - Equipamentos de Sinalização</t>
  </si>
  <si>
    <t>Contratos e Serviços Continuados - Manutenção e Conservação - Fibra Óptica</t>
  </si>
  <si>
    <t>Contratos e Serviços Continuados - Manutenção e Conservação - Geradores e Outros Equipamentos Elétricos</t>
  </si>
  <si>
    <t>Contratos e Serviços Continuados - Manutenção e Conservação - Iluminação Pública</t>
  </si>
  <si>
    <t>Contratos e Serviços Continuados - Manutenção e Conservação - Laboratório</t>
  </si>
  <si>
    <t>Contratos e Serviços Continuados - Manutenção e Conservação - Limpeza Urbana</t>
  </si>
  <si>
    <t>Contratos e Serviços Continuados - Manutenção e Conservação - Limpeza, Higienização e Sanitização</t>
  </si>
  <si>
    <t>Contratos e Serviços Continuados - Manutenção e Conservação - Manutenção e Conservação Predial</t>
  </si>
  <si>
    <t>Contratos e Serviços Continuados - Manutenção e Conservação - Materiais e Equipamentos de Escritório</t>
  </si>
  <si>
    <t>Contratos e Serviços Continuados - Manutenção e Conservação - Materiais e Equipamentos de Informática</t>
  </si>
  <si>
    <t>Contratos e Serviços Continuados - Manutenção e Conservação - Necrotérios e Mortuários</t>
  </si>
  <si>
    <t>Contratos e Serviços Continuados - Manutenção e Conservação - Prevenção de Incêndio</t>
  </si>
  <si>
    <t>Contratos e Serviços Continuados - Manutenção e Conservação - Segurança, Monitoramento e Controle</t>
  </si>
  <si>
    <t>Contratos e Serviços Continuados - Manutenção e Conservação - Sistemas de Drenagem e Esgoto</t>
  </si>
  <si>
    <t>Contratos e Serviços Continuados - Manutenção e Conservação - Túnel da Transoceânica</t>
  </si>
  <si>
    <t>Contratos e Serviços Continuados - Manutenção e Conservação - Veículos</t>
  </si>
  <si>
    <t>Contratos e Serviços Continuados - Manutenção e Conservação - Vias e Pavimentação</t>
  </si>
  <si>
    <t xml:space="preserve">Contratos e Serviços Continuados - Manutenção e Conservação - Zeladoria </t>
  </si>
  <si>
    <t>Contratos e Serviços Continuados - Mão de Obra Especializada</t>
  </si>
  <si>
    <t>Contratos e Serviços Continuados - Mesa Telefônica</t>
  </si>
  <si>
    <t>Contratos e Serviços Continuados - Monitoramento de Animais</t>
  </si>
  <si>
    <t>Contratos e Serviços Continuados - Museu de Arte Contemporânea (MAC)</t>
  </si>
  <si>
    <t>Contratos e Serviços Continuados - Plataforma Educacional</t>
  </si>
  <si>
    <t>Contratos e Serviços Continuados - Prestadores DASS - Exames e Diagnósticos</t>
  </si>
  <si>
    <t>Contratos e Serviços Continuados - Prestadores SUS - Exames e Diagnósticos</t>
  </si>
  <si>
    <t>Contratos e Serviços Continuados - Prestadores SUS - Oftalmologia</t>
  </si>
  <si>
    <t>Contratos e Serviços Continuados - Prestadores SUS - Oncologia</t>
  </si>
  <si>
    <t>Contratos e Serviços Continuados - Prestadores SUS - Reabilitação de Pessoas com Deficiência (RCPD)</t>
  </si>
  <si>
    <t>Contratos e Serviços Continuados - Prestadores SUS - Urologia e Terapias Renais</t>
  </si>
  <si>
    <t>Contratos e Serviços Continuados - Reboque</t>
  </si>
  <si>
    <t>Contratos e Serviços Continuados - Recrutamento e Seleção</t>
  </si>
  <si>
    <t>Contratos e Serviços Continuados - Residentes Jurídicos</t>
  </si>
  <si>
    <t>Contratos e Serviços Continuados - Segurança, Monitoramento e Controle</t>
  </si>
  <si>
    <t>Contratos e Serviços Continuados - Seguros - Patrimônio</t>
  </si>
  <si>
    <t>Contratos e Serviços Continuados - Seguros - Seguros de Vida</t>
  </si>
  <si>
    <t>Contratos e Serviços Continuados - Seguros - Veículos</t>
  </si>
  <si>
    <t>Contratos e Serviços Continuados - Serviços de Abordagem Social</t>
  </si>
  <si>
    <t>Contratos e Serviços Continuados - Serviços de Apoio Administrativo e Operacional</t>
  </si>
  <si>
    <t>Contratos e Serviços Continuados - Serviços Funerários e Cemiteriais</t>
  </si>
  <si>
    <t>Contratos e Serviços Continuados - Serviços Gráficos</t>
  </si>
  <si>
    <t>Contratos e Serviços Continuados - Serviços para Educação Inclusiva</t>
  </si>
  <si>
    <t>Contratos e Serviços Continuados - Sistema de Cercamento Eletrônico</t>
  </si>
  <si>
    <t>Contratos e Serviços Continuados - Sistema de Gestão da Geoinformação (SIGEO)</t>
  </si>
  <si>
    <t>Contratos e Serviços Continuados - Sistema de Gestão de Pessoas</t>
  </si>
  <si>
    <t>Contratos e Serviços Continuados - Sistema de Monitoramento de Áreas de Risco</t>
  </si>
  <si>
    <t>Contratos e Serviços Continuados - Sistema de Radar Meteorológico</t>
  </si>
  <si>
    <t>Contratos e Serviços Continuados - Sistema de Reconhecimento Facial</t>
  </si>
  <si>
    <t>Contratos e Serviços Continuados - Sistema de Solução Tecnológica de Inteligência de Governo</t>
  </si>
  <si>
    <t>Contratos e Serviços Continuados - Sistema de Solução Tecnológica Hospitalar</t>
  </si>
  <si>
    <t>Contratos e Serviços Continuados - Sistema E-Cidade</t>
  </si>
  <si>
    <t>Contratos e Serviços Continuados - Sistema E-Ciga</t>
  </si>
  <si>
    <t>Contratos e Serviços Continuados - Sistemas de Informação</t>
  </si>
  <si>
    <t>Contratos e Serviços Continuados - Sistemas de Monitoramento e de Engenharia de Tráfego</t>
  </si>
  <si>
    <t>Contratos e Serviços Continuados - Sistemas Informatizados de Gestão de ISSQN</t>
  </si>
  <si>
    <t>Contratos e Serviços Continuados - Software de Gestão de Saúde</t>
  </si>
  <si>
    <t xml:space="preserve">Contratos e Serviços Continuados - Telefonia </t>
  </si>
  <si>
    <t>Contratos e Serviços Continuados - Telegramas e Postagens</t>
  </si>
  <si>
    <t>Contratos e Serviços Continuados - Terapias Renais</t>
  </si>
  <si>
    <t>Contratos e Serviços Pontuais - Acesso a Banco de Dados e Outros Conteúdos da Web</t>
  </si>
  <si>
    <t>Contratos e Serviços Pontuais - Acompanhamento e Medição Independente</t>
  </si>
  <si>
    <t>Contratos e Serviços Pontuais - Agenciamento e Gerenciamento de Viagens</t>
  </si>
  <si>
    <t>Contratos e Serviços Pontuais - Arqueologia</t>
  </si>
  <si>
    <t>Contratos e Serviços Pontuais - Arquitetura e Engenharia</t>
  </si>
  <si>
    <t>Contratos e Serviços Pontuais - Cadastro Socioeconômico</t>
  </si>
  <si>
    <t>Contratos e Serviços Pontuais - Certificados, Chaves e Assinaturas Digitais</t>
  </si>
  <si>
    <t>Contratos e Serviços Pontuais - Concursos e Licitações</t>
  </si>
  <si>
    <t>Contratos e Serviços Pontuais - Conferências e Congressos</t>
  </si>
  <si>
    <t>Contratos e Serviços Pontuais - Criação de Software</t>
  </si>
  <si>
    <t>Contratos e Serviços Pontuais - Cursos, Treinamentos e Monitorias</t>
  </si>
  <si>
    <t>Contratos e Serviços Pontuais - Custas Judiciais</t>
  </si>
  <si>
    <t>Contratos e Serviços Pontuais - Divulgação Sonora</t>
  </si>
  <si>
    <t>Contratos e Serviços Pontuais - Elaboração de cursos de capacitação</t>
  </si>
  <si>
    <t>Contratos e Serviços Pontuais - Exames e Diagnósticos</t>
  </si>
  <si>
    <t>Contratos e Serviços Pontuais - Fornecimento e Preparo de Alimentos</t>
  </si>
  <si>
    <t>Contratos e Serviços Pontuais - Fretes, Passagens e Transporte</t>
  </si>
  <si>
    <t>Contratos e Serviços Pontuais - Gestão de risco</t>
  </si>
  <si>
    <t>Contratos e Serviços Pontuais - Honorários Advocatícios</t>
  </si>
  <si>
    <t>Contratos e Serviços Pontuais - Locações - Estruturas Móveis e Desmontáveis</t>
  </si>
  <si>
    <t>Contratos e Serviços Pontuais - Locações - Telões, Outdoors e Similares</t>
  </si>
  <si>
    <t>Contratos e Serviços Pontuais - Manutenção e Conservação - Ambulâncias</t>
  </si>
  <si>
    <t>Contratos e Serviços Pontuais - Manutenção e Conservação - Controle de Pragas</t>
  </si>
  <si>
    <t>Contratos e Serviços Pontuais - Manutenção e Conservação - Equipamentos de Climatização</t>
  </si>
  <si>
    <t>Contratos e Serviços Pontuais - Manutenção e Conservação - Exames e Diagnósticos</t>
  </si>
  <si>
    <t>Contratos e Serviços Pontuais - Manutenção e Conservação - Geradores e Equipamentos Elétricos</t>
  </si>
  <si>
    <t>Contratos e Serviços Pontuais - Manutenção e Conservação - Laboratório</t>
  </si>
  <si>
    <t>Contratos e Serviços Pontuais - Manutenção e Conservação - Limpeza, Higienização e Sanitização</t>
  </si>
  <si>
    <t>Contratos e Serviços Pontuais - Manutenção e Conservação - Materiais e Equipamentos de Informática</t>
  </si>
  <si>
    <t>Contratos e Serviços Pontuais - Manutenção e Conservação - Mesa Telefônica</t>
  </si>
  <si>
    <t>Contratos e Serviços Pontuais - Manutenção e Conservação - Mobiliários</t>
  </si>
  <si>
    <t>Contratos e Serviços Pontuais - Manutenção e Conservação - Prevenção de Incêndio</t>
  </si>
  <si>
    <t>Contratos e Serviços Pontuais - Manutenção e Conservação - Túnel da Transoceânica</t>
  </si>
  <si>
    <t>Contratos e Serviços Pontuais - Manutenção e Conservação - Veículos</t>
  </si>
  <si>
    <t xml:space="preserve">Contratos e Serviços Pontuais - Materiais Gráficos </t>
  </si>
  <si>
    <t>Contratos e Serviços Pontuais - Montagem e Desmontagem de Equipamentos</t>
  </si>
  <si>
    <t>Contratos e Serviços Pontuais - Pesquisa e Inovação</t>
  </si>
  <si>
    <t>Contratos e Serviços Pontuais - Publicação de Atos Oficiais e Editais</t>
  </si>
  <si>
    <t>Contratos e Serviços Pontuais - Publicação de Demonstrativos Contábeis e Prestações de Contas</t>
  </si>
  <si>
    <t>Contratos e Serviços Pontuais - Publicações em Canais de Terceiros</t>
  </si>
  <si>
    <t>Contratos e Serviços Pontuais - Publicidade e Marketing</t>
  </si>
  <si>
    <t>Contratos e Serviços Pontuais - Recorte Digital</t>
  </si>
  <si>
    <t>Contratos e Serviços Pontuais - Serviços Funerários e Cemiteriais</t>
  </si>
  <si>
    <t>Contratos e Serviços Pontuais - Serviços Turísticos</t>
  </si>
  <si>
    <t>Contratos e Serviços Pontuais - Servidores, Domínios e Correios Eletrônicos</t>
  </si>
  <si>
    <t>Contratos e Serviços Pontuais - Sites e Portais</t>
  </si>
  <si>
    <t>Contratos e Serviços Pontuais - Telegramas e Postagens</t>
  </si>
  <si>
    <t>Contratos e Serviços Pontuais - Topografia</t>
  </si>
  <si>
    <t>Contratos e Serviços Pontuais - Traduções</t>
  </si>
  <si>
    <t>Contratos e Serviços Pontuais - Transmissões de Eventos Online</t>
  </si>
  <si>
    <t>Contratos e Serviços Pontuais - Virtualização de Espaços</t>
  </si>
  <si>
    <t>Devolução de Recursos e Convênios - Arrecadações Indevidas</t>
  </si>
  <si>
    <t>Devolução de Recursos e Convênios - Associação Pró-Gestão das Águas da Bacia Hidrográfica do Rio Paraíba do Sul  (AGEVAP)</t>
  </si>
  <si>
    <t>Devolução de Recursos e Convênios - Auditório do Centro Petrobrás de Cinema</t>
  </si>
  <si>
    <t>Devolução de Recursos e Convênios - Banco Interamericano de Desenvolvimento (BID)</t>
  </si>
  <si>
    <t>Devolução de Recursos e Convênios - Fala Crioulo</t>
  </si>
  <si>
    <t>Devolução de Recursos e Convênios - Instalação de Mapas do Município</t>
  </si>
  <si>
    <t>Devolução de Recursos e Convênios - Policlínicas Regionais: Itaipu</t>
  </si>
  <si>
    <t>Devolução de Recursos e Convênios - Projeto de Saneamento Ambiental da Comunidade do Cabrito</t>
  </si>
  <si>
    <t>Devolução de Recursos e Convênios - Recursos Estaduais</t>
  </si>
  <si>
    <t>Devolução de Recursos e Convênios - Recursos Federais</t>
  </si>
  <si>
    <t>Devolução de Recursos e Convênios - Requalificação de UBS</t>
  </si>
  <si>
    <t>Devolução de Recursos e Convênios - Requalificação de UPA 24h</t>
  </si>
  <si>
    <t>Dívidas e Parcelamentos - Banco Interamericano de Desenvolvimento (BID)</t>
  </si>
  <si>
    <t>Dívidas e Parcelamentos - Banco Nacional de Desenvolvimento Econômico e Social  (BNDES)</t>
  </si>
  <si>
    <t>Dívidas e Parcelamentos - Carteira Habitacional (Banco do Brasil)</t>
  </si>
  <si>
    <t>Dívidas e Parcelamentos - Contrato Caixa Econômica Federal (Transoceânica)</t>
  </si>
  <si>
    <t>Dívidas e Parcelamentos - Corporação Andina de Fomento (CAF)</t>
  </si>
  <si>
    <t>Dívidas e Parcelamentos - Parcelamento de Débitos Fiscais</t>
  </si>
  <si>
    <t>Eventos - Aniversário da Cidade</t>
  </si>
  <si>
    <t>Eventos - Apoio a Eventos</t>
  </si>
  <si>
    <t>Eventos - Apresentações Artísticas</t>
  </si>
  <si>
    <t>Eventos - Banheiros Químicos</t>
  </si>
  <si>
    <t>Eventos - Beatle Week</t>
  </si>
  <si>
    <t>Eventos - Buffet e Alimentação</t>
  </si>
  <si>
    <t>Eventos - Carnaval - Apoio a Eventos</t>
  </si>
  <si>
    <t>Eventos - Carnaval - Apresentações Artísticas</t>
  </si>
  <si>
    <t>Eventos - Carnaval - Estrutura</t>
  </si>
  <si>
    <t>Eventos - Carnaval - Jurados</t>
  </si>
  <si>
    <t>Eventos - Cerimônia de Posse do Prefeito</t>
  </si>
  <si>
    <t>Eventos - Cerimônias Públicas e Reuniões de Gestão</t>
  </si>
  <si>
    <t>Eventos - Conferência Municipal de Assistência Social</t>
  </si>
  <si>
    <t>Eventos - Dia da Consciência Negra</t>
  </si>
  <si>
    <t>Eventos - Encontro de Gestores</t>
  </si>
  <si>
    <t>Eventos - Equipamentos de Sonorização, Iluminação e Projeção</t>
  </si>
  <si>
    <t>Eventos - Espaços para Eventos</t>
  </si>
  <si>
    <t>Eventos - Estruturas Móveis e Desmontáveis</t>
  </si>
  <si>
    <t>Eventos - Exposições Artísticas</t>
  </si>
  <si>
    <t>Eventos - Feiras e Exposições</t>
  </si>
  <si>
    <t>Eventos - Festival Encontro Niterói com Niterói</t>
  </si>
  <si>
    <t>Eventos - Fogos de Artifício</t>
  </si>
  <si>
    <t>Eventos - Fórum de Mudanças Climáticas de Niterói</t>
  </si>
  <si>
    <t>Eventos - Marcha para Jesus</t>
  </si>
  <si>
    <t>Eventos - Mobiliários</t>
  </si>
  <si>
    <t>Eventos - Natal - Apoio a Eventos</t>
  </si>
  <si>
    <t>Eventos - Natal - Apresentações Artísticas</t>
  </si>
  <si>
    <t>Eventos - Natal - Estrutura</t>
  </si>
  <si>
    <t>Eventos - Natal - Iluminação Natalina</t>
  </si>
  <si>
    <t>Eventos - Organização e Produção de Eventos</t>
  </si>
  <si>
    <t>Eventos - Réveillon - Apoio a Eventos</t>
  </si>
  <si>
    <t>Eventos - Réveillon - Apresentações Artísticas</t>
  </si>
  <si>
    <t>Eventos - Réveillon - Estrutura</t>
  </si>
  <si>
    <t>Eventos - Réveillon - Fogos de Artifício</t>
  </si>
  <si>
    <t>Obras e Reformas - Aprendiz Musical</t>
  </si>
  <si>
    <t>Obras e Reformas - Áreas de Lazer -  Badu</t>
  </si>
  <si>
    <t>Obras e Reformas - Áreas de Lazer -  Cantagalo</t>
  </si>
  <si>
    <t>Obras e Reformas - Áreas de Lazer -  Caramujo</t>
  </si>
  <si>
    <t>Obras e Reformas - Áreas de Lazer -  Charitas</t>
  </si>
  <si>
    <t>Obras e Reformas - Áreas de Lazer -  Cubango</t>
  </si>
  <si>
    <t>Obras e Reformas - Áreas de Lazer -  Engenho do Mato</t>
  </si>
  <si>
    <t>Obras e Reformas - Áreas de Lazer -  Fonseca</t>
  </si>
  <si>
    <t>Obras e Reformas - Áreas de Lazer -  Icaraí</t>
  </si>
  <si>
    <t>Obras e Reformas - Áreas de Lazer -  Ingá</t>
  </si>
  <si>
    <t>Obras e Reformas - Áreas de Lazer -  Itaipu</t>
  </si>
  <si>
    <t>Obras e Reformas - Áreas de Lazer -  Ititioca</t>
  </si>
  <si>
    <t>Obras e Reformas - Áreas de Lazer -  Jurujuba</t>
  </si>
  <si>
    <t>Obras e Reformas - Áreas de Lazer -  Largo da Batalha</t>
  </si>
  <si>
    <t>Obras e Reformas - Áreas de Lazer -  Maceió</t>
  </si>
  <si>
    <t>Obras e Reformas - Áreas de Lazer -  Maria Paula</t>
  </si>
  <si>
    <t>Obras e Reformas - Áreas de Lazer -  Piratininga</t>
  </si>
  <si>
    <t>Obras e Reformas - Áreas de Lazer -  Ponta da Areia</t>
  </si>
  <si>
    <t>Obras e Reformas - Áreas de Lazer -  Região Norte</t>
  </si>
  <si>
    <t>Obras e Reformas - Áreas de Lazer -  Santa Bárbara</t>
  </si>
  <si>
    <t>Obras e Reformas - Áreas de Lazer -  Santa Rosa</t>
  </si>
  <si>
    <t>Obras e Reformas - Áreas de Lazer -  Santana</t>
  </si>
  <si>
    <t>Obras e Reformas - Áreas de Lazer -  São Francisco</t>
  </si>
  <si>
    <t>Obras e Reformas - Áreas de Lazer -  Tenente Jardim</t>
  </si>
  <si>
    <t>Obras e Reformas - Áreas de Lazer - Engenhoca</t>
  </si>
  <si>
    <t>Obras e Reformas - Áreas de Lazer - Sapê</t>
  </si>
  <si>
    <t>Obras e Reformas - Áreas de Risco -  Cantagalo</t>
  </si>
  <si>
    <t>Obras e Reformas - Áreas de Risco -  Caramujo</t>
  </si>
  <si>
    <t>Obras e Reformas - Áreas de Risco -  Cubango</t>
  </si>
  <si>
    <t>Obras e Reformas - Áreas de Risco -  Fonseca</t>
  </si>
  <si>
    <t>Obras e Reformas - Áreas de Risco -  Icaraí</t>
  </si>
  <si>
    <t>Obras e Reformas - Áreas de Risco -  Santa Rosa</t>
  </si>
  <si>
    <t>Obras e Reformas - Áreas de Risco -  São Francisco</t>
  </si>
  <si>
    <t>Obras e Reformas - Áreas de Risco - Barreto</t>
  </si>
  <si>
    <t>Obras e Reformas - Áreas de Risco - Camboinhas</t>
  </si>
  <si>
    <t>Obras e Reformas - Áreas de Risco - Charitas</t>
  </si>
  <si>
    <t>Obras e Reformas - Áreas de Risco - Engenhoca</t>
  </si>
  <si>
    <t>Obras e Reformas - Áreas de Risco - Jacaré</t>
  </si>
  <si>
    <t>Obras e Reformas - Áreas de Risco - Maceió</t>
  </si>
  <si>
    <t>Obras e Reformas - Áreas de Risco - Morro da Boa Vista</t>
  </si>
  <si>
    <t>Obras e Reformas - Áreas de Risco - São Lourenço</t>
  </si>
  <si>
    <t>Obras e Reformas - Áreas de Risco - Viradouro</t>
  </si>
  <si>
    <t>Obras e Reformas - Arquivo Geral da Prefeitura</t>
  </si>
  <si>
    <t>Obras e Reformas - Boulevard do Samba</t>
  </si>
  <si>
    <t>Obras e Reformas - Canal de São Lourenço</t>
  </si>
  <si>
    <t>Obras e Reformas - Canto de Itaipu</t>
  </si>
  <si>
    <t>Obras e Reformas - Casa do Empreendedor</t>
  </si>
  <si>
    <t>Obras e Reformas - Casa Norival de Freitas</t>
  </si>
  <si>
    <t>Obras e Reformas - Cemitério Maruí</t>
  </si>
  <si>
    <t>Obras e Reformas - Cemitério São Francisco Xavier</t>
  </si>
  <si>
    <t>Obras e Reformas - Cemitério São Lázaro</t>
  </si>
  <si>
    <t>Obras e Reformas - Centrais de Atendimento ao Cidadão</t>
  </si>
  <si>
    <t>Obras e Reformas - Centro Administrativo da Prefeitura de  Niterói (CAN)</t>
  </si>
  <si>
    <t>Obras e Reformas - Centro da Guarda Civil</t>
  </si>
  <si>
    <t>Obras e Reformas - Centro de Atendimento à Mulher (CEAM)</t>
  </si>
  <si>
    <t>Obras e Reformas - Centro de Pesquisa e Extensão do Jacaré</t>
  </si>
  <si>
    <t>Obras e Reformas - Centro Petrobrás de Cinema</t>
  </si>
  <si>
    <t>Obras e Reformas - Centro Tecnológico Viradouro</t>
  </si>
  <si>
    <t>Obras e Reformas - Centros de Atendimento ao Turista (CATs)</t>
  </si>
  <si>
    <t>Obras e Reformas - Cinema Icaraí</t>
  </si>
  <si>
    <t>Obras e Reformas - Complexo Esportivo do Barreto</t>
  </si>
  <si>
    <t>Obras e Reformas - Delegacia de Homicídios</t>
  </si>
  <si>
    <t>Obras e Reformas - Drenagem e Pavimentação -  Engenho do Mato</t>
  </si>
  <si>
    <t>Obras e Reformas - Drenagem e Pavimentação -  Ititioca</t>
  </si>
  <si>
    <t>Obras e Reformas - Drenagem e Pavimentação -  Jardim Imbuí</t>
  </si>
  <si>
    <t>Obras e Reformas - Drenagem e Pavimentação -  Maravista</t>
  </si>
  <si>
    <t>Obras e Reformas - Drenagem e Pavimentação -  Piratininga</t>
  </si>
  <si>
    <t>Obras e Reformas - Drenagem e Pavimentação - Camboinhas</t>
  </si>
  <si>
    <t xml:space="preserve">Obras e Reformas - Drenagem e Pavimentação - Macrodrenagem do Canal de Santo Antônio </t>
  </si>
  <si>
    <t>Obras e Reformas - Drenagem e Pavimentação - Morro da Boa Vista</t>
  </si>
  <si>
    <t>Obras e Reformas - Drenagem e Pavimentação - Região Oceânica</t>
  </si>
  <si>
    <t>Obras e Reformas - Drenagem e Pavimentação - Rio do Ouro</t>
  </si>
  <si>
    <t>Obras e Reformas - Drenagem e Pavimentação - Sapê</t>
  </si>
  <si>
    <t>Obras e Reformas - Drenagem e Pavimentação - Várzea das Moças</t>
  </si>
  <si>
    <t>Obras e Reformas - Escola Municipal Anísio Teixeira</t>
  </si>
  <si>
    <t>Obras e Reformas - Escola Municipal Fagundes Varella</t>
  </si>
  <si>
    <t>Obras e Reformas - Hospital Getúlio Vargas Filho</t>
  </si>
  <si>
    <t>Obras e Reformas - Hospital Municipal Carlos Tortelly</t>
  </si>
  <si>
    <t>Obras e Reformas - Hospital Orêncio de Freitas</t>
  </si>
  <si>
    <t>Obras e Reformas - Hospital Psiquiátrico de Jurujuba</t>
  </si>
  <si>
    <t>Obras e Reformas - Ilha da Boa Viagem</t>
  </si>
  <si>
    <t>Obras e Reformas - Instalação de Gramados e Gramas Sintéticas</t>
  </si>
  <si>
    <t>Obras e Reformas - Instituto de Artes e Comunicação Social (IACS)</t>
  </si>
  <si>
    <t>Obras e Reformas - Lagoa de Itaipu</t>
  </si>
  <si>
    <t>Obras e Reformas - Maternidade Alzira Reis</t>
  </si>
  <si>
    <t>Obras e Reformas - Museu de Arte Contemporânea (MAC)</t>
  </si>
  <si>
    <t>Obras e Reformas - Museu do Cinema Brasileiro</t>
  </si>
  <si>
    <t>Obras e Reformas - Parque da Cidade</t>
  </si>
  <si>
    <t>Obras e Reformas - Parque das Águas Escondidas</t>
  </si>
  <si>
    <t>Obras e Reformas - Parque Esportivo da Concha Acústica</t>
  </si>
  <si>
    <t>Obras e Reformas - Parque Esportivo Municipal</t>
  </si>
  <si>
    <t>Obras e Reformas - Parque Natural Municipal de Niterói (Parnit)</t>
  </si>
  <si>
    <t>Obras e Reformas - Parque Orla Piratininga (POP)</t>
  </si>
  <si>
    <t>Obras e Reformas - Parque Rural</t>
  </si>
  <si>
    <t>Obras e Reformas - Plataforma Digital de Santa Bárbara</t>
  </si>
  <si>
    <t>Obras e Reformas - Policlínica de Especialidades Sylvio Picanço</t>
  </si>
  <si>
    <t>Obras e Reformas - Policlínicas Regionais Dr. Sérgio Arouca</t>
  </si>
  <si>
    <t>Obras e Reformas - Policlínicas Regionais: Itaipu</t>
  </si>
  <si>
    <t>Obras e Reformas - Programa Calçada Livre</t>
  </si>
  <si>
    <t>Obras e Reformas - Remanejamento de Postes</t>
  </si>
  <si>
    <t>Obras e Reformas - Restaurante Popular da Zona Norte</t>
  </si>
  <si>
    <t>Obras e Reformas - Sede da CGM</t>
  </si>
  <si>
    <t>Obras e Reformas - Sede da NITTRANS</t>
  </si>
  <si>
    <t>Obras e Reformas - Sede da PGM</t>
  </si>
  <si>
    <t>Obras e Reformas - Sede da SMC</t>
  </si>
  <si>
    <t>Obras e Reformas - Sede da SMEL</t>
  </si>
  <si>
    <t>Obras e Reformas - Sede da SMF</t>
  </si>
  <si>
    <t>Obras e Reformas - Unidade Médico de Família: Atalaia</t>
  </si>
  <si>
    <t>Obras e Reformas - Unidade Médico de Família: Ingá</t>
  </si>
  <si>
    <t>Obras e Reformas - Unidade Médico de Família: Ititioca</t>
  </si>
  <si>
    <t>Obras e Reformas - Unidade Médico de Família: Jacaré</t>
  </si>
  <si>
    <t>Obras e Reformas - Unidade Médico de Família: Maravista</t>
  </si>
  <si>
    <t>Obras e Reformas - Unidade Médico de Família: Matapaca</t>
  </si>
  <si>
    <t>Obras e Reformas - Unidade Médico de Família: Ponta da Areia</t>
  </si>
  <si>
    <t>Obras e Reformas - Unidades de Apoio à Saúde</t>
  </si>
  <si>
    <t>Obras e Reformas - Urbanização -  Cantagalo</t>
  </si>
  <si>
    <t>Obras e Reformas - Urbanização -  Caramujo</t>
  </si>
  <si>
    <t>Obras e Reformas - Urbanização -  Charitas</t>
  </si>
  <si>
    <t>Obras e Reformas - Urbanização -  Icaraí</t>
  </si>
  <si>
    <t>Obras e Reformas - Urbanização -  Ingá</t>
  </si>
  <si>
    <t>Obras e Reformas - Urbanização -  Ititioca</t>
  </si>
  <si>
    <t>Obras e Reformas - Urbanização -  ititioca</t>
  </si>
  <si>
    <t>Obras e Reformas - Urbanização -  Jurujuba</t>
  </si>
  <si>
    <t>Obras e Reformas - Urbanização -  Largo da Batalha</t>
  </si>
  <si>
    <t>Obras e Reformas - Urbanização -  Maceió</t>
  </si>
  <si>
    <t>Obras e Reformas - Urbanização -  Maria Paula</t>
  </si>
  <si>
    <t>Obras e Reformas - Urbanização -  Piratininga</t>
  </si>
  <si>
    <t>Obras e Reformas - Urbanização -  Ponta da Areia</t>
  </si>
  <si>
    <t>Obras e Reformas - Urbanização -  Região Norte</t>
  </si>
  <si>
    <t>Obras e Reformas - Urbanização -  Região Oceânica</t>
  </si>
  <si>
    <t>Obras e Reformas - Urbanização -  Santa Bárbara</t>
  </si>
  <si>
    <t>Obras e Reformas - Urbanização -  Tenente Jardim</t>
  </si>
  <si>
    <t>Obras e Reformas - Urbanização - Avenida Marquês do Paraná</t>
  </si>
  <si>
    <t>Obras e Reformas - Urbanização - Barreto</t>
  </si>
  <si>
    <t>Obras e Reformas - Urbanização - Boa Viagem</t>
  </si>
  <si>
    <t>Obras e Reformas - Urbanização - Cafubá</t>
  </si>
  <si>
    <t>Obras e Reformas - Urbanização - Camboinhas</t>
  </si>
  <si>
    <t>Obras e Reformas - Urbanização - Centro</t>
  </si>
  <si>
    <t>Obras e Reformas - Urbanização - Engenhoca</t>
  </si>
  <si>
    <t>Obras e Reformas - Urbanização - Fonseca</t>
  </si>
  <si>
    <t>Obras e Reformas - Urbanização - Ilha da Conceição</t>
  </si>
  <si>
    <t>Obras e Reformas - Urbanização - Jacaré</t>
  </si>
  <si>
    <t>Obras e Reformas - Urbanização - Região de Pendotiba</t>
  </si>
  <si>
    <t>Obras e Reformas - Urbanização - Região Praias da Baía</t>
  </si>
  <si>
    <t>Obras e Reformas - Urbanização - Rio do Ouro</t>
  </si>
  <si>
    <t>Obras e Reformas - Urbanização - Santa Rosa</t>
  </si>
  <si>
    <t>Obras e Reformas - Urbanização - São Lourenço</t>
  </si>
  <si>
    <t>Obras e Reformas - Urbanização - Várzea das Moças</t>
  </si>
  <si>
    <t>Obras e Reformas - Urbanização - Viçoso Jardim</t>
  </si>
  <si>
    <t>Patrocínios - Atletas Individuais</t>
  </si>
  <si>
    <t>Patrocínios - Atletismo</t>
  </si>
  <si>
    <t>Patrocínios - Beach Tennis</t>
  </si>
  <si>
    <t>Patrocínios - Canoagem</t>
  </si>
  <si>
    <t>Patrocínios - Carnaval - Blocos de Carnaval</t>
  </si>
  <si>
    <t>Patrocínios - Carnaval - Escolas de Samba</t>
  </si>
  <si>
    <t>Patrocínios - Dança</t>
  </si>
  <si>
    <t>Patrocínios - Diversas Modalidades Esportivas</t>
  </si>
  <si>
    <t>Patrocínios - Equipes esportivas</t>
  </si>
  <si>
    <t>Patrocínios - Esportes Paralímpicos</t>
  </si>
  <si>
    <t>Patrocínios - E-Sports</t>
  </si>
  <si>
    <t>Patrocínios - Eventos e Projetos de Lazer</t>
  </si>
  <si>
    <t>Patrocínios - Futebol</t>
  </si>
  <si>
    <t>Patrocínios - Futevôlei</t>
  </si>
  <si>
    <t>Patrocínios - Futsal</t>
  </si>
  <si>
    <t>Patrocínios - Itacoatiara Big Wave</t>
  </si>
  <si>
    <t>Patrocínios - Mês da Mulher</t>
  </si>
  <si>
    <t>Patrocínios - Patinação</t>
  </si>
  <si>
    <t>Patrocínios - Surf</t>
  </si>
  <si>
    <t>Pessoal e Folha - Auxílio Alimentação</t>
  </si>
  <si>
    <t>Pessoal e Folha - Auxílio Transporte</t>
  </si>
  <si>
    <t>Pessoal e Folha - Auxílios Gerais</t>
  </si>
  <si>
    <t>Pessoal e Folha - Gratificações</t>
  </si>
  <si>
    <t>Pessoal e Folha - Inativos</t>
  </si>
  <si>
    <t>Pessoal e Folha - Obrigações Gerais</t>
  </si>
  <si>
    <t>Pessoal e Folha - Pecúnias e Indenizações</t>
  </si>
  <si>
    <t>Pessoal e Folha - Pensionistas</t>
  </si>
  <si>
    <t>Pessoal e Folha - PIS/PASEP</t>
  </si>
  <si>
    <t>Pessoal e Folha - Plano de Saúde</t>
  </si>
  <si>
    <t>Pessoal e Folha - Reembolsos e Restituições</t>
  </si>
  <si>
    <t>Pessoal e Folha - Residentes</t>
  </si>
  <si>
    <t>Pessoal e Folha - Salário Família</t>
  </si>
  <si>
    <t>Pessoal e Folha - Servidores Cedidos</t>
  </si>
  <si>
    <t>Pessoal e Folha - Temporários</t>
  </si>
  <si>
    <t>Pessoal e Folha - Vencimentos Gerais</t>
  </si>
  <si>
    <t>Programas e Projetos - Academias de Dança</t>
  </si>
  <si>
    <t>Programas e Projetos - Acolhimento da População em Situação de Rua</t>
  </si>
  <si>
    <t>Programas e Projetos - Acolhimento de Idosos</t>
  </si>
  <si>
    <t>Programas e Projetos - Aprendiz Musical</t>
  </si>
  <si>
    <t>Programas e Projetos - Arte de Dançar</t>
  </si>
  <si>
    <t>Programas e Projetos - Arte na Rua</t>
  </si>
  <si>
    <t>Programas e Projetos - Assistência Social Domiciliar</t>
  </si>
  <si>
    <t>Programas e Projetos - Auxilio Transporte para Medidas Socioeducativas</t>
  </si>
  <si>
    <t>Programas e Projetos - Bachiana Brasileira</t>
  </si>
  <si>
    <t>Programas e Projetos - Benefícios Assistenciais - Auxílio Emergencial para Microempreendedores Individuais (MEIs)</t>
  </si>
  <si>
    <t>Programas e Projetos - Benefícios Assistenciais - Famílias de Jurujuba e do Preventório</t>
  </si>
  <si>
    <t>Programas e Projetos - Benefícios Assistenciais - Famílias do Boa Esperança</t>
  </si>
  <si>
    <t>Programas e Projetos - Benefícios Assistenciais - Famílias do Galpão Extra</t>
  </si>
  <si>
    <t>Programas e Projetos - Benefícios Assistenciais - Famílias do Prédio da Caixa</t>
  </si>
  <si>
    <t>Programas e Projetos - Benefícios Assistenciais - Pacientes da Saúde Mental</t>
  </si>
  <si>
    <t>Programas e Projetos - Bilhete Único</t>
  </si>
  <si>
    <t>Programas e Projetos - Busca Ativa</t>
  </si>
  <si>
    <t>Programas e Projetos - Canhotinha de Ouro</t>
  </si>
  <si>
    <t>Programas e Projetos - Castramóvel</t>
  </si>
  <si>
    <t>Programas e Projetos - Centro de Acolhimento para Mulheres</t>
  </si>
  <si>
    <t>Programas e Projetos - Cestas Básicas</t>
  </si>
  <si>
    <t>Programas e Projetos - Conectividade para Alunos da Rede Pública</t>
  </si>
  <si>
    <t>Programas e Projetos - Conectividade para Professores da Rede Pública</t>
  </si>
  <si>
    <t>Programas e Projetos - Conservação e Recuperação da Mata Atlântica</t>
  </si>
  <si>
    <t>Programas e Projetos - Criança na Creche</t>
  </si>
  <si>
    <t>Programas e Projetos - Cultura e Território</t>
  </si>
  <si>
    <t>Programas e Projetos - Cultura Viva</t>
  </si>
  <si>
    <t>Programas e Projetos - Disque Denúncia</t>
  </si>
  <si>
    <t>Programas e Projetos - EcoSocial</t>
  </si>
  <si>
    <t>Programas e Projetos - Ecossistema de Inovação</t>
  </si>
  <si>
    <t>Programas e Projetos - Ecotur Sem Barreiras</t>
  </si>
  <si>
    <t>Programas e Projetos - Empresa Cidadã</t>
  </si>
  <si>
    <t>Programas e Projetos - Encosta Verde</t>
  </si>
  <si>
    <t>Programas e Projetos - Escola da Família</t>
  </si>
  <si>
    <t>Programas e Projetos - Escola Parceira</t>
  </si>
  <si>
    <t>Programas e Projetos - Especialização em Gestão da Atenção Básica</t>
  </si>
  <si>
    <t>Programas e Projetos - Família Acolhedora</t>
  </si>
  <si>
    <t>Programas e Projetos - Fomento Cultural ao Audiovisual</t>
  </si>
  <si>
    <t>Programas e Projetos - Fomento Indireto ISS/IPTU</t>
  </si>
  <si>
    <t>Programas e Projetos - Gratuidade para Deficientes</t>
  </si>
  <si>
    <t>Programas e Projetos - Gratuidade para Estudantes</t>
  </si>
  <si>
    <t>Programas e Projetos - HackNit</t>
  </si>
  <si>
    <t>Programas e Projetos - Inclusão Social de Pessoas com Deficiência (PCDs)</t>
  </si>
  <si>
    <t>Programas e Projetos - Moeda Social</t>
  </si>
  <si>
    <t>Programas e Projetos - Niterói Esporte e Cidadania</t>
  </si>
  <si>
    <t>Programas e Projetos - Niterói Presente</t>
  </si>
  <si>
    <t>Programas e Projetos - NitNota</t>
  </si>
  <si>
    <t>Programas e Projetos - Orçamento Participativo</t>
  </si>
  <si>
    <t>Programas e Projetos - Parque Esportivo e Social do Caramujo</t>
  </si>
  <si>
    <t>Programas e Projetos - Poupança Escola</t>
  </si>
  <si>
    <t>Programas e Projetos - Praia Sem Barreiras</t>
  </si>
  <si>
    <t>Programas e Projetos - Prevenção de Incêndio</t>
  </si>
  <si>
    <t>Programas e Projetos - Programa de Desenvolvimento de Projetos Aplicados (PDPA)</t>
  </si>
  <si>
    <t>Programas e Projetos - Programa de Reflorestamento em São Francisco, Charitas e Jurujuba</t>
  </si>
  <si>
    <t>Programas e Projetos - Programa de Residência Inclusiva</t>
  </si>
  <si>
    <t>Programas e Projetos - Programa Estadual de Integração na Segurança (PROEIS)</t>
  </si>
  <si>
    <t>Programas e Projetos - Programa Renda Básica Temporária</t>
  </si>
  <si>
    <t xml:space="preserve">Programas e Projetos - Programa Taxista Amigo </t>
  </si>
  <si>
    <t>Programas e Projetos - Projeto Escola da Paz</t>
  </si>
  <si>
    <t xml:space="preserve">Programas e Projetos - Promoção e Desenvolvimento Sustentável e Criativo do Patrimônio Cultural e Natural </t>
  </si>
  <si>
    <t>Programas e Projetos - Proteção a Mulheres</t>
  </si>
  <si>
    <t>Programas e Projetos - Recambiamento de Usuários</t>
  </si>
  <si>
    <t>Programas e Projetos - Regularização Fundiária e TTS - Capim Melado</t>
  </si>
  <si>
    <t>Programas e Projetos - Regularização Fundiária e TTS - Cocada I</t>
  </si>
  <si>
    <t>Programas e Projetos - Regularização Fundiária e TTS - Comunidade do Vale Verde e Pé Preto</t>
  </si>
  <si>
    <t>Programas e Projetos - Regularização Fundiária e TTS - Comunidade Saibreira</t>
  </si>
  <si>
    <t>Programas e Projetos - Regularização Fundiária e TTS - Favela da Ciclovia</t>
  </si>
  <si>
    <t>Programas e Projetos - Regularização Fundiária e TTS - Favelas de Piratininga</t>
  </si>
  <si>
    <t>Programas e Projetos - Regularização Fundiária e TTS - Residencial Parque Caramujo</t>
  </si>
  <si>
    <t>Programas e Projetos - Regularização Fundiária e TTS - São José e Igrejinha</t>
  </si>
  <si>
    <t>Programas e Projetos - Regularização Fundiária e TTS - Vila Ipiranga</t>
  </si>
  <si>
    <t>Programas e Projetos - Renaturalização: Bacia do Rio Jacaré</t>
  </si>
  <si>
    <t>Programas e Projetos - Restauração Ecológica e Inclusão Social</t>
  </si>
  <si>
    <t>Programas e Projetos - Retomada Econômica do Setor Cultural</t>
  </si>
  <si>
    <t>Programas e Projetos - Supera Mais</t>
  </si>
  <si>
    <t>Programas e Projetos - Transporte Ponto a Ponto</t>
  </si>
  <si>
    <t>Sentenças Administrativas - Ressarcimento de Danos</t>
  </si>
  <si>
    <t>Sentenças Judiciais e Bloqueios - Ações Cíveis</t>
  </si>
  <si>
    <t>Sentenças Judiciais e Bloqueios - Ações Trabalhistas</t>
  </si>
  <si>
    <t>Sentenças Judiciais e Bloqueios - Arrestos</t>
  </si>
  <si>
    <t>Sentenças Judiciais e Bloqueios - Guias de Depósito Judicial</t>
  </si>
  <si>
    <t>Sentenças Judiciais e Bloqueios - Precatórios</t>
  </si>
  <si>
    <t>Serviços Individuais Especializados - Apoio a Eventos</t>
  </si>
  <si>
    <t>Serviços Individuais Especializados - Apresentações Artísticas</t>
  </si>
  <si>
    <t>Serviços Individuais Especializados - Beatle Week</t>
  </si>
  <si>
    <t>Serviços Individuais Especializados - Biblioteca Municipal</t>
  </si>
  <si>
    <t>Serviços Individuais Especializados - Carnaval - Apresentações Artísticas</t>
  </si>
  <si>
    <t>Serviços Individuais Especializados - Natal - Apresentações Artísticas</t>
  </si>
  <si>
    <t>Serviços Individuais Especializados - Réveillon - Apresentações Artísticas</t>
  </si>
  <si>
    <t>Serviços Individuais Especializados - Serviços  Administrativos e Similares</t>
  </si>
  <si>
    <t>Serviços Individuais Especializados - Serviços Especializados</t>
  </si>
  <si>
    <t>Suprimento de Fundos e Ajudas de Custo - Ajudas de Custo</t>
  </si>
  <si>
    <t>Suprimento de Fundos e Ajudas de Custo - Linhas de Crédito - Hospital Municipal Carlos Tortely</t>
  </si>
  <si>
    <t>Suprimento de Fundos e Ajudas de Custo - Linhas de Crédito - Hospital Municipal Psiquiátrico de Jurujuba</t>
  </si>
  <si>
    <t>Suprimento de Fundos e Ajudas de Custo - Linhas de Crédito - Hospital Orêncio de Freitas</t>
  </si>
  <si>
    <t>Suprimento de Fundos e Ajudas de Custo - Linhas de Crédito - Maternidade Municipal Alzira Reis</t>
  </si>
  <si>
    <t>Suprimento de Fundos e Ajudas de Custo - Linhas de Crédito - Policlínica Comunitária do Largo da Batalha</t>
  </si>
  <si>
    <t>Suprimento de Fundos e Ajudas de Custo - Linhas de Crédito - Policlínica Regional da Engenhoca</t>
  </si>
  <si>
    <t>Suprimento de Fundos e Ajudas de Custo - Linhas de Crédito - Unidade Municipal de Urgência Mário Monteiro</t>
  </si>
  <si>
    <t>Suprimento de Fundos e Ajudas de Custo - Passagens e Transportes</t>
  </si>
  <si>
    <t>Suprimento de Fundos e Ajudas de Custo - Suprimentos de Fundo</t>
  </si>
  <si>
    <t>Suprimento de Fundos e Ajudas de Custo - Verbas Escolares - EM  Anísio Teixeira</t>
  </si>
  <si>
    <t>Suprimento de Fundos e Ajudas de Custo - Verbas Escolares - EM Adelino Magalhães</t>
  </si>
  <si>
    <t>Suprimento de Fundos e Ajudas de Custo - Verbas Escolares - EM Alberto Francisco Torres</t>
  </si>
  <si>
    <t>Suprimento de Fundos e Ajudas de Custo - Verbas Escolares - EM Altivo César</t>
  </si>
  <si>
    <t>Suprimento de Fundos e Ajudas de Custo - Verbas Escolares - EM André Trouche</t>
  </si>
  <si>
    <t>Suprimento de Fundos e Ajudas de Custo - Verbas Escolares - EM Antinéia S. Miranda</t>
  </si>
  <si>
    <t>Suprimento de Fundos e Ajudas de Custo - Verbas Escolares - EM Antonio Coutinho</t>
  </si>
  <si>
    <t>Suprimento de Fundos e Ajudas de Custo - Verbas Escolares - EM Ayrton Senna</t>
  </si>
  <si>
    <t>Suprimento de Fundos e Ajudas de Custo - Verbas Escolares - EM Bolívia de L. Gaétho</t>
  </si>
  <si>
    <t>Suprimento de Fundos e Ajudas de Custo - Verbas Escolares - EM Dario de Souza Castello</t>
  </si>
  <si>
    <t>Suprimento de Fundos e Ajudas de Custo - Verbas Escolares - EM Demenciano  Moura</t>
  </si>
  <si>
    <t>Suprimento de Fundos e Ajudas de Custo - Verbas Escolares - EM Diógenes Mendonça</t>
  </si>
  <si>
    <t>Suprimento de Fundos e Ajudas de Custo - Verbas Escolares - EM Djalma Coutinho</t>
  </si>
  <si>
    <t>Suprimento de Fundos e Ajudas de Custo - Verbas Escolares - EM Dom José P. Alves</t>
  </si>
  <si>
    <t>Suprimento de Fundos e Ajudas de Custo - Verbas Escolares - EM Elvira Lúcia</t>
  </si>
  <si>
    <t>Suprimento de Fundos e Ajudas de Custo - Verbas Escolares - EM Ernani M. Franco</t>
  </si>
  <si>
    <t>Suprimento de Fundos e Ajudas de Custo - Verbas Escolares - EM Eulália da S. Bragança</t>
  </si>
  <si>
    <t>Suprimento de Fundos e Ajudas de Custo - Verbas Escolares - EM Felisberto de Carvalho</t>
  </si>
  <si>
    <t>Suprimento de Fundos e Ajudas de Custo - Verbas Escolares - EM Francisco Portugal Neves</t>
  </si>
  <si>
    <t>Suprimento de Fundos e Ajudas de Custo - Verbas Escolares - EM Helena Antipoff</t>
  </si>
  <si>
    <t>Suprimento de Fundos e Ajudas de Custo - Verbas Escolares - EM Heloneida Studart</t>
  </si>
  <si>
    <t>Suprimento de Fundos e Ajudas de Custo - Verbas Escolares - EM Honorina de Carvalho</t>
  </si>
  <si>
    <t>Suprimento de Fundos e Ajudas de Custo - Verbas Escolares - EM Horácio Pacheco</t>
  </si>
  <si>
    <t>Suprimento de Fundos e Ajudas de Custo - Verbas Escolares - EM Jacinta Medela</t>
  </si>
  <si>
    <t>Suprimento de Fundos e Ajudas de Custo - Verbas Escolares - EM João Brazil</t>
  </si>
  <si>
    <t>Suprimento de Fundos e Ajudas de Custo - Verbas Escolares - EM José de Anchieta</t>
  </si>
  <si>
    <t>Suprimento de Fundos e Ajudas de Custo - Verbas Escolares - EM Júlia Cortines</t>
  </si>
  <si>
    <t>Suprimento de Fundos e Ajudas de Custo - Verbas Escolares - EM Levi Carneiro</t>
  </si>
  <si>
    <t>Suprimento de Fundos e Ajudas de Custo - Verbas Escolares - EM Lucia Maria S. Rocha</t>
  </si>
  <si>
    <t>Suprimento de Fundos e Ajudas de Custo - Verbas Escolares - EM Maestro Heitor Villa-Lobos</t>
  </si>
  <si>
    <t>Suprimento de Fundos e Ajudas de Custo - Verbas Escolares - EM Maralegre</t>
  </si>
  <si>
    <t>Suprimento de Fundos e Ajudas de Custo - Verbas Escolares - EM Marcos Waldemar</t>
  </si>
  <si>
    <t>Suprimento de Fundos e Ajudas de Custo - Verbas Escolares - EM Maria Angela M. Pinto</t>
  </si>
  <si>
    <t>Suprimento de Fundos e Ajudas de Custo - Verbas Escolares - EM Maria de Lourdes B. Santos</t>
  </si>
  <si>
    <t>Suprimento de Fundos e Ajudas de Custo - Verbas Escolares - EM Maria Felisberta de Carvalho</t>
  </si>
  <si>
    <t>Suprimento de Fundos e Ajudas de Custo - Verbas Escolares - EM Mestra Fininha</t>
  </si>
  <si>
    <t>Suprimento de Fundos e Ajudas de Custo - Verbas Escolares - EM Noronha Santos</t>
  </si>
  <si>
    <t>Suprimento de Fundos e Ajudas de Custo - Verbas Escolares - EM Nossa Senhora da Penha</t>
  </si>
  <si>
    <t>Suprimento de Fundos e Ajudas de Custo - Verbas Escolares - EM Padre Leonel Franca</t>
  </si>
  <si>
    <t>Suprimento de Fundos e Ajudas de Custo - Verbas Escolares - EM Paulo de Almeida Campos</t>
  </si>
  <si>
    <t>Suprimento de Fundos e Ajudas de Custo - Verbas Escolares - EM Paulo Freire</t>
  </si>
  <si>
    <t>Suprimento de Fundos e Ajudas de Custo - Verbas Escolares - EM Rachide da Glória. S. Saker</t>
  </si>
  <si>
    <t>Suprimento de Fundos e Ajudas de Custo - Verbas Escolares - EM Roberto Silveira</t>
  </si>
  <si>
    <t>Suprimento de Fundos e Ajudas de Custo - Verbas Escolares - EM Santos Dumont</t>
  </si>
  <si>
    <t>Suprimento de Fundos e Ajudas de Custo - Verbas Escolares - EM Sebastiana G. Pinho</t>
  </si>
  <si>
    <t>Suprimento de Fundos e Ajudas de Custo - Verbas Escolares - EM Sítio do Ipê</t>
  </si>
  <si>
    <t>Suprimento de Fundos e Ajudas de Custo - Verbas Escolares - EM Tiradentes</t>
  </si>
  <si>
    <t>Suprimento de Fundos e Ajudas de Custo - Verbas Escolares - EM Vera Lucia Machado</t>
  </si>
  <si>
    <t>Suprimento de Fundos e Ajudas de Custo - Verbas Escolares - EM Vila Costa Monteiro</t>
  </si>
  <si>
    <t>Suprimento de Fundos e Ajudas de Custo - Verbas Escolares - NAEI Angela Fernandes</t>
  </si>
  <si>
    <t>Suprimento de Fundos e Ajudas de Custo - Verbas Escolares - NAEI Sebastião Luiz Tatagiba</t>
  </si>
  <si>
    <t>Suprimento de Fundos e Ajudas de Custo - Verbas Escolares - NAEI Vila Ipiranga</t>
  </si>
  <si>
    <t>Suprimento de Fundos e Ajudas de Custo - Verbas Escolares - UMEI Alberto Brandão</t>
  </si>
  <si>
    <t>Suprimento de Fundos e Ajudas de Custo - Verbas Escolares - UMEI Alberto de Oliveira</t>
  </si>
  <si>
    <t>Suprimento de Fundos e Ajudas de Custo - Verbas Escolares - UMEI Almir Garcia da Silva</t>
  </si>
  <si>
    <t>Suprimento de Fundos e Ajudas de Custo - Verbas Escolares - UMEI Antonio Vieira da Rocha</t>
  </si>
  <si>
    <t>Suprimento de Fundos e Ajudas de Custo - Verbas Escolares - UMEI Áurea Trindade</t>
  </si>
  <si>
    <t>Suprimento de Fundos e Ajudas de Custo - Verbas Escolares - UMEI Darcy Ribeiro</t>
  </si>
  <si>
    <t>Suprimento de Fundos e Ajudas de Custo - Verbas Escolares - UMEI Denise M. Cardia</t>
  </si>
  <si>
    <t>Suprimento de Fundos e Ajudas de Custo - Verbas Escolares - UMEI Eduardo Campos</t>
  </si>
  <si>
    <t>Suprimento de Fundos e Ajudas de Custo - Verbas Escolares - UMEI Elenir R. Meirelles</t>
  </si>
  <si>
    <t>Suprimento de Fundos e Ajudas de Custo - Verbas Escolares - UMEI Gabriela Mistral</t>
  </si>
  <si>
    <t>Suprimento de Fundos e Ajudas de Custo - Verbas Escolares - UMEI Geraldo B. de Menezes</t>
  </si>
  <si>
    <t>Suprimento de Fundos e Ajudas de Custo - Verbas Escolares - UMEI Hermógenes Reis</t>
  </si>
  <si>
    <t>Suprimento de Fundos e Ajudas de Custo - Verbas Escolares - UMEI Hilka de Araújo Peçanha</t>
  </si>
  <si>
    <t>Suprimento de Fundos e Ajudas de Custo - Verbas Escolares - UMEI Iguatemi Coquinot</t>
  </si>
  <si>
    <t>Suprimento de Fundos e Ajudas de Custo - Verbas Escolares - UMEI Irio Molinari</t>
  </si>
  <si>
    <t>Suprimento de Fundos e Ajudas de Custo - Verbas Escolares - UMEI Jacy Pacheco</t>
  </si>
  <si>
    <t>Suprimento de Fundos e Ajudas de Custo - Verbas Escolares - UMEI Jorge Nassim Vieira Najjar</t>
  </si>
  <si>
    <t>Suprimento de Fundos e Ajudas de Custo - Verbas Escolares - UMEI Julieta Botelho</t>
  </si>
  <si>
    <t>Suprimento de Fundos e Ajudas de Custo - Verbas Escolares - UMEI Lisaura Ruas</t>
  </si>
  <si>
    <t>Suprimento de Fundos e Ajudas de Custo - Verbas Escolares - UMEI Lizete Fernandes Maciel</t>
  </si>
  <si>
    <t>Suprimento de Fundos e Ajudas de Custo - Verbas Escolares - UMEI Luiz Eduardo Travassos</t>
  </si>
  <si>
    <t>Suprimento de Fundos e Ajudas de Custo - Verbas Escolares - UMEI Margareth Flores</t>
  </si>
  <si>
    <t>Suprimento de Fundos e Ajudas de Custo - Verbas Escolares - UMEI Maria José Mansur</t>
  </si>
  <si>
    <t>Suprimento de Fundos e Ajudas de Custo - Verbas Escolares - UMEI Maria Luiza da C. Sampaio</t>
  </si>
  <si>
    <t>Suprimento de Fundos e Ajudas de Custo - Verbas Escolares - UMEI Maria Vitória Ayres Neves</t>
  </si>
  <si>
    <t>Suprimento de Fundos e Ajudas de Custo - Verbas Escolares - UMEI Marilza da C. Medina</t>
  </si>
  <si>
    <t>Suprimento de Fundos e Ajudas de Custo - Verbas Escolares - UMEI Marly Sarney</t>
  </si>
  <si>
    <t>Suprimento de Fundos e Ajudas de Custo - Verbas Escolares - UMEI Neusa Brizola</t>
  </si>
  <si>
    <t>Suprimento de Fundos e Ajudas de Custo - Verbas Escolares - UMEI Nilo Neves</t>
  </si>
  <si>
    <t>Suprimento de Fundos e Ajudas de Custo - Verbas Escolares - UMEI Nina Rita Torres</t>
  </si>
  <si>
    <t>Suprimento de Fundos e Ajudas de Custo - Verbas Escolares - UMEI Odete Rosa da Mota</t>
  </si>
  <si>
    <t>Suprimento de Fundos e Ajudas de Custo - Verbas Escolares - UMEI Olga Benário</t>
  </si>
  <si>
    <t>Suprimento de Fundos e Ajudas de Custo - Verbas Escolares - UMEI Paulo César Pimentel</t>
  </si>
  <si>
    <t xml:space="preserve">Suprimento de Fundos e Ajudas de Custo - Verbas Escolares - UMEI Portugal Pequeno </t>
  </si>
  <si>
    <t>Suprimento de Fundos e Ajudas de Custo - Verbas Escolares - UMEI Regina Leite Garcia</t>
  </si>
  <si>
    <t>Suprimento de Fundos e Ajudas de Custo - Verbas Escolares - UMEI Renata Magaldi</t>
  </si>
  <si>
    <t>Suprimento de Fundos e Ajudas de Custo - Verbas Escolares - UMEI Rosalda Paim</t>
  </si>
  <si>
    <t>Suprimento de Fundos e Ajudas de Custo - Verbas Escolares - UMEI Rosalina de A. Costa</t>
  </si>
  <si>
    <t>Suprimento de Fundos e Ajudas de Custo - Verbas Escolares - UMEI Vale Feliz</t>
  </si>
  <si>
    <t>Suprimento de Fundos e Ajudas de Custo - Verbas Escolares - UMEI Vasconcelos Torres</t>
  </si>
  <si>
    <t>Suprimento de Fundos e Ajudas de Custo - Verbas Escolares - UMEI Vinícius de Moraes</t>
  </si>
  <si>
    <t>Suprimento de Fundos e Ajudas de Custo - Verbas Escolares - UMEI Zilda Arns</t>
  </si>
  <si>
    <t>Suprimento de Fundos e Ajudas de Custo - Verbas Suplementares da Saúde</t>
  </si>
  <si>
    <t>Tarifas, Taxas e Impostos - Anotação e Registro de Responsabilidade Técnica</t>
  </si>
  <si>
    <t>Tarifas, Taxas e Impostos - Autos de Infração</t>
  </si>
  <si>
    <t xml:space="preserve">Tarifas, Taxas e Impostos - Compras e Serviços </t>
  </si>
  <si>
    <t>Tarifas, Taxas e Impostos - Condomínio</t>
  </si>
  <si>
    <t>Tarifas, Taxas e Impostos - Contribuições Diversas</t>
  </si>
  <si>
    <t>Tarifas, Taxas e Impostos - Despesas Administrativas</t>
  </si>
  <si>
    <t>Tarifas, Taxas e Impostos - Despesas Bancárias</t>
  </si>
  <si>
    <t>Tarifas, Taxas e Impostos - Despesas Cartoriais</t>
  </si>
  <si>
    <t>Tarifas, Taxas e Impostos - Despesas Judiciais</t>
  </si>
  <si>
    <t>Tarifas, Taxas e Impostos - Incêndio</t>
  </si>
  <si>
    <t>Tarifas, Taxas e Impostos - Lucro e Renda</t>
  </si>
  <si>
    <t>Tarifas, Taxas e Impostos - Patrimônio</t>
  </si>
  <si>
    <t>Tarifas, Taxas e Impostos - Pedágio</t>
  </si>
  <si>
    <t>função</t>
  </si>
  <si>
    <t>descr_funcao</t>
  </si>
  <si>
    <t>subfuncao</t>
  </si>
  <si>
    <t>descr_subfuncao</t>
  </si>
  <si>
    <t>programa</t>
  </si>
  <si>
    <t>descr_programa</t>
  </si>
  <si>
    <t>01</t>
  </si>
  <si>
    <t>LEGISLATIVA</t>
  </si>
  <si>
    <t>ACAO LEGISLATIVA</t>
  </si>
  <si>
    <t>CIDADE URBANIZADA</t>
  </si>
  <si>
    <t>04</t>
  </si>
  <si>
    <t>ADMINISTRACAO</t>
  </si>
  <si>
    <t>PLANEJAMENTO E ORCAMENTO</t>
  </si>
  <si>
    <t>MOBILIDADE URBANA</t>
  </si>
  <si>
    <t>06</t>
  </si>
  <si>
    <t>SEGURANCA PUBLICA</t>
  </si>
  <si>
    <t>ADMINISTRACAO GERAL</t>
  </si>
  <si>
    <t>PROTEÇÃO SOCIAL ESPECIAL DE MÉDIA COMPLEXIDADE</t>
  </si>
  <si>
    <t>08</t>
  </si>
  <si>
    <t>ASSISTENCIA SOCIAL</t>
  </si>
  <si>
    <t>CONTROLE INTERNO</t>
  </si>
  <si>
    <t>VIVA IDOSO</t>
  </si>
  <si>
    <t>09</t>
  </si>
  <si>
    <t>NORMATIZACAO E FISCALIZACAO</t>
  </si>
  <si>
    <t>PROTEÇÃO SOCIAL ESPECIAL DE ALTA COMPLEXIDADE</t>
  </si>
  <si>
    <t>10</t>
  </si>
  <si>
    <t>SAUDE</t>
  </si>
  <si>
    <t>TECNOLOGIA DA INFORMACAO</t>
  </si>
  <si>
    <t>SEGURANÇA NO TRÂNSITO</t>
  </si>
  <si>
    <t>11</t>
  </si>
  <si>
    <t>TRABALHO</t>
  </si>
  <si>
    <t>ORDENAMENTO TERRITORIAL</t>
  </si>
  <si>
    <t>PROMOÇÃO DOS DIREITOS DAS CRIANÇAS E ADOLESCENTES</t>
  </si>
  <si>
    <t>12</t>
  </si>
  <si>
    <t>EDUCACAO</t>
  </si>
  <si>
    <t>FORMACAO DE RECURSOS HUMANOS</t>
  </si>
  <si>
    <t>PROTEÇÃO SOCIAL BÁSICA</t>
  </si>
  <si>
    <t>13</t>
  </si>
  <si>
    <t>CULTURA</t>
  </si>
  <si>
    <t>ADMINISTRACAO DE RECEITAS</t>
  </si>
  <si>
    <t>PROTEÇÃO À FAUNA</t>
  </si>
  <si>
    <t>14</t>
  </si>
  <si>
    <t>DIREITOS DA CIDADANIA</t>
  </si>
  <si>
    <t>POLICIAMENTO</t>
  </si>
  <si>
    <t>ECONOMIA SOLIDÁRIA</t>
  </si>
  <si>
    <t>15</t>
  </si>
  <si>
    <t>URBANISMO</t>
  </si>
  <si>
    <t>DEFESA CIVIL</t>
  </si>
  <si>
    <t>NITERÓI MAIS SEGURA</t>
  </si>
  <si>
    <t>16</t>
  </si>
  <si>
    <t>HABITACAO</t>
  </si>
  <si>
    <t>INFORMACAO E INTELIGENCIA</t>
  </si>
  <si>
    <t>RESILIÊNCIA A DESASTRES</t>
  </si>
  <si>
    <t>17</t>
  </si>
  <si>
    <t>SANEAMENTO</t>
  </si>
  <si>
    <t>ASSISTENCIA AO IDOSO</t>
  </si>
  <si>
    <t>ATENÇÃO À SAÚDE</t>
  </si>
  <si>
    <t>GESTAO AMBIENTAL</t>
  </si>
  <si>
    <t>ASSISTENCIA AO PORTADOR DE DEFICIENCIA</t>
  </si>
  <si>
    <t>CIDADE CIENTÍFICA E TECNOLÓGICA</t>
  </si>
  <si>
    <t>19</t>
  </si>
  <si>
    <t>CIENCIA E TECNOLOGIA</t>
  </si>
  <si>
    <t>ASSISTENCIA A CRIANCA E AO ADOLESCENTE</t>
  </si>
  <si>
    <t>EDUCAÇÃO PARA TODOS</t>
  </si>
  <si>
    <t>23</t>
  </si>
  <si>
    <t>COMERCIO E SERVICOS</t>
  </si>
  <si>
    <t>ASSISTENCIA COMUNITARIA</t>
  </si>
  <si>
    <t>CULTURA É UM DIREITO</t>
  </si>
  <si>
    <t>26</t>
  </si>
  <si>
    <t>TRANSPORTE</t>
  </si>
  <si>
    <t>PREVIDENCIA BASICA</t>
  </si>
  <si>
    <t>CIDADE DO ESPORTE</t>
  </si>
  <si>
    <t>27</t>
  </si>
  <si>
    <t>DESPORTO E LAZER</t>
  </si>
  <si>
    <t>PREVIDENCIA DO REGIME ESTATUTARIO</t>
  </si>
  <si>
    <t>NITERÓI: DESTINO TURÍSTICO</t>
  </si>
  <si>
    <t>28</t>
  </si>
  <si>
    <t>ENCARGOS ESPECIAIS</t>
  </si>
  <si>
    <t>ATENCAO BASICA</t>
  </si>
  <si>
    <t>JUSTIÇA, CIDADANIA E ACESSIBILIDADE</t>
  </si>
  <si>
    <t>ASSISTENCIA HOSPITALAR E AMBULATORIAL</t>
  </si>
  <si>
    <t>HABITAÇÃO E REGULARIZAÇÃO FUNDIÁRIA</t>
  </si>
  <si>
    <t>SUPORTE PROFILATICO E TERAPEUTICO</t>
  </si>
  <si>
    <t>SEGURANÇA ALIMENTAR</t>
  </si>
  <si>
    <t>VIGILANCIA SANITARIA</t>
  </si>
  <si>
    <t>APOIO ADMINISTRATIVO</t>
  </si>
  <si>
    <t>VIGILANCIA EPIDEMIOLOGICA</t>
  </si>
  <si>
    <t>DESENVOLVIMENTO ECONÔMICO</t>
  </si>
  <si>
    <t>ALIMENTACAO E NUTRICAO</t>
  </si>
  <si>
    <t>CIDADE VERDE E SUSTENTÁVEL</t>
  </si>
  <si>
    <t>PROTECAO E BENEFICIOS AO TRABALHADOR</t>
  </si>
  <si>
    <t>GESTÃO PÚBLICA INOVADORA</t>
  </si>
  <si>
    <t>EMPREGABILIDADE</t>
  </si>
  <si>
    <t>GESTÃO PÚBLICA TRANSPARENTE E PARTICIPATIVA</t>
  </si>
  <si>
    <t>FOMENTO AO TRABALHO</t>
  </si>
  <si>
    <t>NITERÓI CONTRA O COVID-19 - ÁREA SAUDÁVEL</t>
  </si>
  <si>
    <t>ENSINO FUNDAMENTAL</t>
  </si>
  <si>
    <t>NITERÓI CONTRA O COVID-19 - ÁREA ESCOLARIZADA E INOVADORA</t>
  </si>
  <si>
    <t>ENSINO SUPERIOR</t>
  </si>
  <si>
    <t>NITERÓI CONTRA O COVID-19 - ÁREA VIBRANTE E ATRAENTE</t>
  </si>
  <si>
    <t>EDUCACAO INFANTIL</t>
  </si>
  <si>
    <t>NITERÓI CONTRA O COVID-19 - ÁREA INCLUSIVA</t>
  </si>
  <si>
    <t>EDUCACAO DE JOVENS E ADULTOS</t>
  </si>
  <si>
    <t>GOVERNANÇA E APRIMORAMENTO DAS AÇÕES DO PODER LEGISLATIVO</t>
  </si>
  <si>
    <t>EDUCACAO ESPECIAL</t>
  </si>
  <si>
    <t>OPERAÇÕES ESPECIAIS</t>
  </si>
  <si>
    <t>EDUCAÇÃO BÁSICA</t>
  </si>
  <si>
    <t>PATRIMONIO HIST, ART E ARQUEOLOGICO</t>
  </si>
  <si>
    <t>DIFUSAO CULTURAL</t>
  </si>
  <si>
    <t>DIREITOS INDIV COLETIVOS E DIFUSOS</t>
  </si>
  <si>
    <t>INFRA-ESTRUTURA URBANA</t>
  </si>
  <si>
    <t>SERVICOS URBANOS</t>
  </si>
  <si>
    <t>TRANSPORTES COLETIVOS URBANOS</t>
  </si>
  <si>
    <t>HABITACAO URBANA</t>
  </si>
  <si>
    <t>SANEAMENTO BASICO URBANO</t>
  </si>
  <si>
    <t>PRESERVACAO E CONSERVACAO AMBIENTAL</t>
  </si>
  <si>
    <t>CONTROLE AMBIENTAL</t>
  </si>
  <si>
    <t>RECUPERACAO DE AREAS DEGRADADAS</t>
  </si>
  <si>
    <t>DESENVOLVIMENTO CIENTIFICO</t>
  </si>
  <si>
    <t>DESENVOLVIMENTO TECNOLOGICO E ENGENHARIA</t>
  </si>
  <si>
    <t>DIFUSAO DO CONHEC CIENT E TECNOLOGICO</t>
  </si>
  <si>
    <t>PROMOCAO DA PRODUCAO VEGETAL</t>
  </si>
  <si>
    <t>PROMOCAO DA PRODUCAO ANIMAL</t>
  </si>
  <si>
    <t>DEFESA SANITÁRIA VEGETAL</t>
  </si>
  <si>
    <t>DEFESA SANITÁRIA ANIMAL</t>
  </si>
  <si>
    <t>ABASTECIMENTO</t>
  </si>
  <si>
    <t>EXTENSÃO RURAL</t>
  </si>
  <si>
    <t>IRRIGAÇÃO</t>
  </si>
  <si>
    <t>PROMOCAO INDUSTRIAL</t>
  </si>
  <si>
    <t>PRODUCAO INSTRIAL</t>
  </si>
  <si>
    <t>MINERAÇÃO</t>
  </si>
  <si>
    <t>PROPRIEDADE INDUSTRIAL</t>
  </si>
  <si>
    <t>NORMALIZAÇÃO E QUALIDADE</t>
  </si>
  <si>
    <t>PROMOCAO COMERCIAL</t>
  </si>
  <si>
    <t>COMERCIALIZACAO</t>
  </si>
  <si>
    <t>TURISMO</t>
  </si>
  <si>
    <t>TRANSPORTE RODOVIARIO</t>
  </si>
  <si>
    <t>DESPORTO DE RENDIMENTO</t>
  </si>
  <si>
    <t>DESPORTO COMUNITARIO</t>
  </si>
  <si>
    <t>LAZER</t>
  </si>
  <si>
    <t>SERVICO DA DIVIDA INTERNA</t>
  </si>
  <si>
    <t>SERVICO DA DIVIDA EXTERNA</t>
  </si>
  <si>
    <t>OUTROS ENCARGOS ESPECIAIS</t>
  </si>
  <si>
    <t>RESERVA DE CONTINGENCIA -RPPS</t>
  </si>
  <si>
    <t>Cód_Ação</t>
  </si>
  <si>
    <t>Nome_Ação</t>
  </si>
  <si>
    <t>Tipo</t>
  </si>
  <si>
    <t>Ano</t>
  </si>
  <si>
    <t>Pagamento De Salário Família</t>
  </si>
  <si>
    <t>AM</t>
  </si>
  <si>
    <t>PPA/LDO/LOA23</t>
  </si>
  <si>
    <t>Encargos Com Auxílios</t>
  </si>
  <si>
    <t>Encargos Com Inativos Do Município</t>
  </si>
  <si>
    <t>Encargos Com Pensionistas Do Município</t>
  </si>
  <si>
    <t>Reserva De Contingência</t>
  </si>
  <si>
    <t>Reserva Do Regime Próprio De Previdência Do Servidor</t>
  </si>
  <si>
    <t>Operacionalização De Financiamentos Nacionais E Internacionais</t>
  </si>
  <si>
    <t>RESERVA DO FUNDO DE EQUALIZAÇÃO DA RECEITA</t>
  </si>
  <si>
    <t>Anuidades e Contribuições</t>
  </si>
  <si>
    <t>Atualização do Plano de Habitação de Interesse Social</t>
  </si>
  <si>
    <t>AF</t>
  </si>
  <si>
    <t>Implementação do Programa Enseada Limpa</t>
  </si>
  <si>
    <t>Implementação do programa de assistência técnica e social para melhoria das unidades habitacionais</t>
  </si>
  <si>
    <t>Implantação da Unidade Empreendedora Itinerante</t>
  </si>
  <si>
    <t>Implantação do Centro Municipal de Atendimento ao Consumidor</t>
  </si>
  <si>
    <t>Operacionalização da Câmara Municipal De Niterói</t>
  </si>
  <si>
    <t>Publicação De Atos Oficiais</t>
  </si>
  <si>
    <t>Realização de Concursos Públicos</t>
  </si>
  <si>
    <t>Drenagem e Pavimentação de Logradouros na Região Oceânica</t>
  </si>
  <si>
    <t>Implementação do Programa Comunidade Cidadã</t>
  </si>
  <si>
    <t>Recuperação de Prédios Públicos</t>
  </si>
  <si>
    <t>Implantação de rede de iluminação pública</t>
  </si>
  <si>
    <t>Realização de Obras de Contenção em áreas de risco</t>
  </si>
  <si>
    <t>Construção de Praças e Áreas de Lazer</t>
  </si>
  <si>
    <t>Drenagem e pavimentação de ruas e logradouros</t>
  </si>
  <si>
    <t>Implementação do Programa Calçada Livre</t>
  </si>
  <si>
    <t>Implantação das Obras de Urbanização - Pró Sustentável</t>
  </si>
  <si>
    <t>Aprimoramento do Mapeamento e Monitoramento de Áreas de Risco</t>
  </si>
  <si>
    <t>Implantação de Bibliotecas Escolares</t>
  </si>
  <si>
    <t>Implementação do Pró-Sustentável - Sustentabilidade</t>
  </si>
  <si>
    <t>Reflorestamento De Encostas E Áreas Estratégicas</t>
  </si>
  <si>
    <t>Recuperação e Manutenção das Orlas</t>
  </si>
  <si>
    <t>Construção de quadras esportivas escolares</t>
  </si>
  <si>
    <t>Revitalização do Cinema Icaraí</t>
  </si>
  <si>
    <t>Revitalização do Instituto de Artes e Comunicação Social (IACS) da UFF</t>
  </si>
  <si>
    <t>Implantação de espaço para reciclagem no Horto do Barreto</t>
  </si>
  <si>
    <t>Implementação e Gestão de Sistemas de Segurança</t>
  </si>
  <si>
    <t>Modernização de Equipamentos da Guarda</t>
  </si>
  <si>
    <t>Instalação de brinquedos adaptados na rede de educação municipal</t>
  </si>
  <si>
    <t>PDPA – Programa de Desenvolvimento de Projetos Aplicados</t>
  </si>
  <si>
    <t>Dragagem do Canal de São Lourenço</t>
  </si>
  <si>
    <t>Construção de Píer Público na Praça Rádio Amador</t>
  </si>
  <si>
    <t>Instalação de pontos de internet nas escolas municipais</t>
  </si>
  <si>
    <t>Implantação e Manutenção de Cozinha nas Unidades de Acolhimento Municipais</t>
  </si>
  <si>
    <t>Realização do Projeto Din Down Down – Inclusão na Capoeira</t>
  </si>
  <si>
    <t>Manutenção do Caminho Niemeyer</t>
  </si>
  <si>
    <t>Recuperação Asfáltica</t>
  </si>
  <si>
    <t>Conservação e Recuperação de Logradouros Públicos</t>
  </si>
  <si>
    <t>Operação e Manutenção da Rede de Iluminação</t>
  </si>
  <si>
    <t>Concessão de Gratuidade a Estudantes da Rede Municipal e Acompanhantes</t>
  </si>
  <si>
    <t>Concessão de Gratuidade a Pessoas com Deficiência</t>
  </si>
  <si>
    <t>Manutenções de Túneis, Mergulhões e Viadutos</t>
  </si>
  <si>
    <t>Gestão das Câmeras de Segurança Pública</t>
  </si>
  <si>
    <t>Manutenção da Guarda Municipal</t>
  </si>
  <si>
    <t>Manutenção do Gabinete Integrado de Prevenção à Violência</t>
  </si>
  <si>
    <t>Conservação da Drenagem Urbana</t>
  </si>
  <si>
    <t>Fomento a empreendimentos científicos e tecnológicos</t>
  </si>
  <si>
    <t>Manutenção e Desenvolvimento do Ensino Infantil</t>
  </si>
  <si>
    <t>Manutenção e Desenvolvimento do Ensino Fundamental</t>
  </si>
  <si>
    <t>Manutenção e Melhoria da Rede Escolar</t>
  </si>
  <si>
    <t>Manutenção do Programa da Alimentação Escolar</t>
  </si>
  <si>
    <t>Promover Ações de Promoção da Defesa do Consumidor</t>
  </si>
  <si>
    <t>Ampliação do Sistema Nacional de Emprego Municipal</t>
  </si>
  <si>
    <t>Implementação de Ações de Empregababilidade</t>
  </si>
  <si>
    <t>Conservação e Recuperação de Parques Urbanos</t>
  </si>
  <si>
    <t>Conservação e Recuperação das Unidades de Conservação</t>
  </si>
  <si>
    <t>Manutenção de Equipamentos Culturais</t>
  </si>
  <si>
    <t>Fomento e Incentivo à Cultura</t>
  </si>
  <si>
    <t>Manutenção dos Centros de Atendimento ao Turista</t>
  </si>
  <si>
    <t>Realização de atendimento ao idoso</t>
  </si>
  <si>
    <t>Proteção a Adolescentes</t>
  </si>
  <si>
    <t>Realização de ações de proteção à pessoa com deficiência</t>
  </si>
  <si>
    <t>Proteção a Idosos</t>
  </si>
  <si>
    <t>Acolhimento para idosos</t>
  </si>
  <si>
    <t>Acolhimento à População em Situação de Rua</t>
  </si>
  <si>
    <t>Acolhimento para Crianças e Adolescentes</t>
  </si>
  <si>
    <t>Manutenção do Serviço de Convivência e Fortalecimento dos Vínculos</t>
  </si>
  <si>
    <t>Manutenção do Transporte Ponto a Ponto</t>
  </si>
  <si>
    <t>Manutenção da Central de Libras</t>
  </si>
  <si>
    <t>Manutenção do Banco de Alimentos</t>
  </si>
  <si>
    <t>Manutenção do Restaurante Popular</t>
  </si>
  <si>
    <t>Estimulo à Agricultura Familiar, Hortas Comunitárias, Feiras e Pescadores Artesanais</t>
  </si>
  <si>
    <t>Implementação e Operacionalização da Agricultura Urbana</t>
  </si>
  <si>
    <t>Realização de Feiras de Economia Solidária</t>
  </si>
  <si>
    <t>Manutenção do Centro Público de Referência em Economia Solidária</t>
  </si>
  <si>
    <t>Manutenção dos Bancos Comunitários</t>
  </si>
  <si>
    <t>Manutenção de Espaços para Reciclagem</t>
  </si>
  <si>
    <t>Realização de Conferências Temáticas</t>
  </si>
  <si>
    <t>Realização de Poda Preventiva</t>
  </si>
  <si>
    <t>Encargos Com Restituições E Indenizações</t>
  </si>
  <si>
    <t>Serviços Da Dívida Externa</t>
  </si>
  <si>
    <t>Operacionalização Da Escola De Governo E Gestão</t>
  </si>
  <si>
    <t>Realização de Atividades e Eventos</t>
  </si>
  <si>
    <t>Encargos Com Sentenças Judiciais</t>
  </si>
  <si>
    <t>Modernização Da Administração Tributária</t>
  </si>
  <si>
    <t>Serviços Da Dívida Interna</t>
  </si>
  <si>
    <t>Administração da Unidade</t>
  </si>
  <si>
    <t>Administração Do Fundo</t>
  </si>
  <si>
    <t>Encargos Previdenciários</t>
  </si>
  <si>
    <t>Manutenção Da Ouvidoria Do Município</t>
  </si>
  <si>
    <t>Manutenção De Conselhos</t>
  </si>
  <si>
    <t>Obrigações Tributárias E Contributivas</t>
  </si>
  <si>
    <t>Promoção Da Transparência Do Canal Legislativo</t>
  </si>
  <si>
    <t>Promoção Do Planejamento Estratégico Do Município</t>
  </si>
  <si>
    <t>Realização de Campanhas Permanentes de Combate ao Machismo, Racismo e à LGBTfobia</t>
  </si>
  <si>
    <t>Manutenção do Projeto de Qualidade de Vida para Idosos</t>
  </si>
  <si>
    <t>Manutenção dos Conselhos Tutelares</t>
  </si>
  <si>
    <t>Formação Continuada para os Educadores Sociais</t>
  </si>
  <si>
    <t>Concessão de benefício eventual (auxílio habitacional)</t>
  </si>
  <si>
    <t>Manutenção do projeto Niterói Mais Ativa</t>
  </si>
  <si>
    <t>Programa de Estágio a Estudantes na Câmara Municipal de Niterói</t>
  </si>
  <si>
    <t>Manutenção do Programa Niterói Mais Segura</t>
  </si>
  <si>
    <t>Manutenção do Centro Integrado de Segurança Pública - CISP</t>
  </si>
  <si>
    <t>Fomento às atividades esportivas paralímpicas para atletas profissionais e amadores</t>
  </si>
  <si>
    <t>Operacionalização da Publicidade Institucional</t>
  </si>
  <si>
    <t>Manutenção da Cidade de Ordem Pública</t>
  </si>
  <si>
    <t>Remuneração De Pessoal Ativo</t>
  </si>
  <si>
    <t>Operacionalização Da Assistência Médica Hospitalar Ao Servidor Municipal</t>
  </si>
  <si>
    <t>Expansão do Aprova Jovem</t>
  </si>
  <si>
    <t>Projeto de Inventário da Biodiversidade faunística da Enseada de Jurujuba</t>
  </si>
  <si>
    <t>Realização do Evento HackNit</t>
  </si>
  <si>
    <t>Construção de Microparques e Rotas Caminháveis na cidade</t>
  </si>
  <si>
    <t>Implementação do Programa de assistência técnica gratuita para habitação de interesse social - ATHIS</t>
  </si>
  <si>
    <t>Implantação e Manutenção do Programa Bandeira Azul nas praias</t>
  </si>
  <si>
    <t>Instalação das Inspetorias Regionais</t>
  </si>
  <si>
    <t>Implantação da Rede Infralógica do Caminho Niemeyer</t>
  </si>
  <si>
    <t>Realização de ações de proteção ao idoso</t>
  </si>
  <si>
    <t>Elaboração do Plano Municipal de Redução de Riscos</t>
  </si>
  <si>
    <t>Reforma e Restauro de Equipamentos Culturais</t>
  </si>
  <si>
    <t>Implementação do Programa Turismo Adaptado</t>
  </si>
  <si>
    <t>Ampliação do Programa Praia Sem Barreiras</t>
  </si>
  <si>
    <t>Instalação de brinquedos adaptados em praças do município</t>
  </si>
  <si>
    <t>Instalação de sinalização turística inteligente</t>
  </si>
  <si>
    <t>Implantação e Manutenção da Fibra Óptica para Interligação ao CISP</t>
  </si>
  <si>
    <t>Implantação e manutenção do aplicativo do Guia Turístico Digital</t>
  </si>
  <si>
    <t>Instalação de Iluminação Cênica Natalina dos Parques e Hortos</t>
  </si>
  <si>
    <t>Implementação de Sinalização direcional e informativa em trilhas do município</t>
  </si>
  <si>
    <t>Implantação e Manutenção de Sistemas de Simulação e Controle de Tráfego</t>
  </si>
  <si>
    <t>Mapeamento das redes subterrâneas de drenagem</t>
  </si>
  <si>
    <t>Modernização dos Painéis Eletrônicos das Estações de BHLS (Bus with High Level of Service)</t>
  </si>
  <si>
    <t>Implementação do Site PROCON Niterói Digital</t>
  </si>
  <si>
    <t>Realização de plantio de vegetação apropriada em canteiros e segregadores vegetais das ciclovias</t>
  </si>
  <si>
    <t>Implantação do Programa Polo do Mar</t>
  </si>
  <si>
    <t>Implantação de Viveiro de Mudas no Jardim Botânico do Fonseca</t>
  </si>
  <si>
    <t>Realização de Pesquisa Mercadológica</t>
  </si>
  <si>
    <t>Implantação de sistema informatizado de gestão operacional</t>
  </si>
  <si>
    <t>Implantação do sistema de beneficiamento de resíduos da construção civil</t>
  </si>
  <si>
    <t>Aquisição de materiais e equipamentos para atuação em emergências e desastres</t>
  </si>
  <si>
    <t>Ampliação do sistema de mecanização do sistema de limpeza urbana</t>
  </si>
  <si>
    <t>Prevenção e combate a Incêndios - Aquisição de sensores de fogo em vegetação (PDPA)</t>
  </si>
  <si>
    <t>Realização de estudo para definição do modelo de negócio de prédio em área central</t>
  </si>
  <si>
    <t>Implantação de Sistema de Prevenção e combate a incêndios em edificações públicas</t>
  </si>
  <si>
    <t>Realização de Chamadas Públicas e Editais de Retomada do Setor Econômico</t>
  </si>
  <si>
    <t>Implantação de Jardim Sensorial</t>
  </si>
  <si>
    <t>Realização de sanitização da cidade em combate à pandemia do COVID-19</t>
  </si>
  <si>
    <t>Reforma, adequação e modernização das instalações prediais</t>
  </si>
  <si>
    <t>Implantação do projeto CLIN Comunidade Sustentável</t>
  </si>
  <si>
    <t>Aprimoramento do Centro de Monitoramento e Operações (CMO) - Aquisição sensores de alagamento e deslizamento (PDPA)</t>
  </si>
  <si>
    <t>Implementação do Projeto de Educação em Direitos Humanos - Educação Socioemocional</t>
  </si>
  <si>
    <t>Aprimoramento do CMO - Aquisição de estações automáticas de monitoramento de qualidade do ar, meteorológicas, pluviométricas e hidrométricas</t>
  </si>
  <si>
    <t>Ampliação dos Pontos de Coleta Voluntárias (PEV)</t>
  </si>
  <si>
    <t>Aprimoramento do Centro de Monitoramento e Operações (CMO) - aquisição de radar meteorológico</t>
  </si>
  <si>
    <t>Elaboração da nova Planta Genérica de Valores</t>
  </si>
  <si>
    <t>Implantação do Projeto Encosta Verde</t>
  </si>
  <si>
    <t>Construção e Modernização da nova sede Niterói Prev</t>
  </si>
  <si>
    <t>Implantação do Projeto de Monitoramento da Qualidade do ar</t>
  </si>
  <si>
    <t>Realização do Programa de Reflorestamento Comunitário</t>
  </si>
  <si>
    <t>Implementação do Mapa Direitos Humanos</t>
  </si>
  <si>
    <t>Elaboração do Plano de Desenvolvimento do Turismo de Base Comunitária</t>
  </si>
  <si>
    <t>Qualificação Profissional no Projeto de Aprendizagem Intensiva</t>
  </si>
  <si>
    <t>Implementação do Programa Rede Acolher</t>
  </si>
  <si>
    <t>Transformação digital da rede de saúde</t>
  </si>
  <si>
    <t>Realização de estudo para implantação do Terminal Pesqueiro</t>
  </si>
  <si>
    <t>Implementação da Sala de Situação</t>
  </si>
  <si>
    <t>Modernização da rede de atenção básica e de serviços de especialidades</t>
  </si>
  <si>
    <t>Modernização da rede de Assistência Hospitalar e de Urgência e Emergência</t>
  </si>
  <si>
    <t>Implantação da Linha de Cuidados para Enfrentamento ao Trauma</t>
  </si>
  <si>
    <t>Revitalização de Praças e Áreas de Lazer</t>
  </si>
  <si>
    <t>Operacionalização das Obras e Reformas</t>
  </si>
  <si>
    <t>Ampliação do projeto Niterói Mais Ativa</t>
  </si>
  <si>
    <t>Adaptação de equipamentos para acessibilidade cultural</t>
  </si>
  <si>
    <t>Implantação de Equipamentos de Difusão da Ciência e Tecnologia</t>
  </si>
  <si>
    <t>Realização de ações de sanitização nos equipamentos da Assistência Social</t>
  </si>
  <si>
    <t>Aquisição de equipamentos de proteção individual para trabalhadores da linha de frente de combate da COVID-19</t>
  </si>
  <si>
    <t>Implementação do Plano Municipal de Prevenção à Violência</t>
  </si>
  <si>
    <t>Implementação de piso tátil nas repartições públicas e equipamentos culturais</t>
  </si>
  <si>
    <t>Implantação de arvorismo no Horto Botânico do Fonseca</t>
  </si>
  <si>
    <t>Estruturação do Painel de Mudanças Climáticas</t>
  </si>
  <si>
    <t>Elaboração do Plano de Adaptação, Mitigação e Resiliência</t>
  </si>
  <si>
    <t>Elaboração e Implementação de Programa de Neutralização de Carbono para Comunidades de Baixa Renda</t>
  </si>
  <si>
    <t>Implantação de jardim sensorial no Horto Botânico do Fonseca</t>
  </si>
  <si>
    <t>Implantação da Linha de Cuidados para Enfrentamento ao Acidente Vascular Cerebral</t>
  </si>
  <si>
    <t>Implantação da Linha de Cuidados para Enfrentamento ao  Infarto Agudo do Miocárdio</t>
  </si>
  <si>
    <t>Implantação da Linha de Cuidados Materno-Fetal-Infantil</t>
  </si>
  <si>
    <t>Implantação do Programa Academia da Saúde</t>
  </si>
  <si>
    <t>Implantação da Linha de Cuidados pós COVID-19</t>
  </si>
  <si>
    <t>Construção de campo de futebol na Comunidade do Preventório - Charitas</t>
  </si>
  <si>
    <t>Reforma do campo de futebol na Comunidade da Coreia - Fonseca</t>
  </si>
  <si>
    <t>Implantação de pontos de coletas de guimbas de cigarro</t>
  </si>
  <si>
    <t>Implantação de Projetos Especiais e Campanhas Educativas do Projeto de Aprendizagem Intensiva</t>
  </si>
  <si>
    <t>Realização de eventos e atividades pedagógicos no âmbito do Projeto de Aprendizagem Intensiva</t>
  </si>
  <si>
    <t>Qualificação profissional no Projeto Tecnologia e Inovação no Ambiente Escolar</t>
  </si>
  <si>
    <t>Manutenção do Projeto Escola pela Paz</t>
  </si>
  <si>
    <t>Gestão do projeto de cooperação técnica internacional da UNESCO</t>
  </si>
  <si>
    <t>Manutenção do espaço OCA</t>
  </si>
  <si>
    <t>Implementação de Programa de Capacitação Profissional</t>
  </si>
  <si>
    <t>Implantação do Programa Gestão Escolar Eficiente</t>
  </si>
  <si>
    <t>Modernização do Centro Administrativo de Niterói - CAN</t>
  </si>
  <si>
    <t>Realização do CENSO da Pessoa com Deficiência</t>
  </si>
  <si>
    <t>Implementação de Ações de Regularização Fundiária</t>
  </si>
  <si>
    <t>Estudo de viabilidade do Cinema Icaraí</t>
  </si>
  <si>
    <t>Estudo de viabilidade da Vila do Samba</t>
  </si>
  <si>
    <t>Estudo de viabilidade do modelo de gestão da Ilha da Boa Viagem</t>
  </si>
  <si>
    <t>Estudo de viabilidade do modelo de gestão da Casa Norival de Freitas</t>
  </si>
  <si>
    <t>Implementação da Casa Norival de Freitas</t>
  </si>
  <si>
    <t>Estudo de viabilidade do modelo de gestão do Museu do Cinema Brasileiro</t>
  </si>
  <si>
    <t>Implementação do Museu do Cinema Brasileiro</t>
  </si>
  <si>
    <t>Reforma da Praça do Cais - Jurujuba</t>
  </si>
  <si>
    <t>Construção de Unidade Municipal de Educação Infantil (UMEI) - Jurujuba</t>
  </si>
  <si>
    <t>Implementação e Gestão do Programa Niterói Criativa</t>
  </si>
  <si>
    <t>Desenvolvimento e implementação da Plataforma Niterói Criativa</t>
  </si>
  <si>
    <t>Implantação da avaliação dos impactos de mudanças climáticas no município de Niterói</t>
  </si>
  <si>
    <t>Elaboração de Programas de Ecoeficiência com vistas à neutralização de carbono</t>
  </si>
  <si>
    <t>Implantação de Centro de Atendimento Multidisciplinar Pós-trauma para idosos</t>
  </si>
  <si>
    <t>Implantação de Unidade Municipal de Educação Infantil (UMEI) no CIEP Anísio Teixeira - Fonseca</t>
  </si>
  <si>
    <t>Implementação do Centro de Cidadania</t>
  </si>
  <si>
    <t>Implementação do Programa Municipal de Educação em Direitos Humanos</t>
  </si>
  <si>
    <t>Implantação dos centros comunitários da Rede Mediar</t>
  </si>
  <si>
    <t>Criação do Museu da Cultura Negra</t>
  </si>
  <si>
    <t>Implantação de Laboratório Eco-Sustentável no Horto Botânico do Fonseca</t>
  </si>
  <si>
    <t>Implantação de equipamentos e projetos da CODIM</t>
  </si>
  <si>
    <t>Implementação da Policlínica Santa Bárbara</t>
  </si>
  <si>
    <t>Ampliação do Estúdio Público de Música e Dança no Horto do Barreto</t>
  </si>
  <si>
    <t>Realização e aplicação do Orçamento Participativo</t>
  </si>
  <si>
    <t>Realização do Encontro Niterói encontra Niterói</t>
  </si>
  <si>
    <t>Implantação de Escola de Pesca para capacitação da atividade pesqueira</t>
  </si>
  <si>
    <t>Revitalização e ordenação dos cais de descarga de pescado</t>
  </si>
  <si>
    <t>Instalação e manutenção de bebedouros públicos</t>
  </si>
  <si>
    <t>Elaboração de projeto e implantação de banheiros sustentáveis na orla de Itacoatiara</t>
  </si>
  <si>
    <t>Construção e manutenção de áreas para socialização e recreação animal de cães (Parcão) - Centro</t>
  </si>
  <si>
    <t>Construção e manutenção de áreas para socialização e recreação animal de cães (Parcão) - Itaipu</t>
  </si>
  <si>
    <t>Construção e manutenção de áreas para socialização e recreação animal de cães (Parcão) - São Francisco</t>
  </si>
  <si>
    <t>Desapropriação e aquisição das dependências da antiga fábrica Santa Iria - Jurujuba</t>
  </si>
  <si>
    <t>Desapropriação e aquisição do Morro da Maçã</t>
  </si>
  <si>
    <t>Construção da Plataforma Urbana Digital da Região Oceânica</t>
  </si>
  <si>
    <t>Construção da Praça Na Av. Arakem Domingues - Santa Bárbara</t>
  </si>
  <si>
    <t>Implantação e manutenção de aplicativo de informação das vagas de estacionamento para PCD</t>
  </si>
  <si>
    <t>Reforma da quadra esportiva e estruturas dos muros da Escola Municipal Antônio Coutinho de Azevedo - Santa Bárbara</t>
  </si>
  <si>
    <t>Implantação de postes com placas de identificação com nome das ruas e CEPs</t>
  </si>
  <si>
    <t>Realização de obras de pavimentação da travessa localizada em frente ao nº 160 da Rua Etiene Ferreira Gomes - Santa Bárbara</t>
  </si>
  <si>
    <t>Realização de obras de pavimentação da travessa localizada em frente ao nº 86 da Rua Etiene Ferreira Gomes - Santa Bárbara</t>
  </si>
  <si>
    <t>Construção de escadaria com corrimão e iluminação na servidão da Rua Doutor Custódio Esteves Neto até a Rua Josefa Pureza - Santa Bárbara</t>
  </si>
  <si>
    <t>Execução de obras urbanização e infraestrutura na Comunidade do Morro do 300 - Morro do Castro</t>
  </si>
  <si>
    <t>Execução de obras urbanização e infraestrutura na Comunidade do Morro atrás do CIEP 251 Maria Portugal - Baldeador</t>
  </si>
  <si>
    <t>Implantação e manutenção do Centro de Triagem e Reabilitação da Fauna Silvestre</t>
  </si>
  <si>
    <t>Implementação da Escola de Turismo</t>
  </si>
  <si>
    <t>Implantação de Plataforma Multicanal</t>
  </si>
  <si>
    <t>Reforma e manutenção de áreas para socialização e recreação animal de cães (Parcão) - Praça Raul de Oliveira Rodrigues, Santa Rosa</t>
  </si>
  <si>
    <t>Reformulação do Observanit como estratégia de gestão da informação e avaliação de políticas públicas</t>
  </si>
  <si>
    <t>Implantação e manutenção do Terminal Pesqueiro</t>
  </si>
  <si>
    <t>Reforma e manutenção de áreas para socialização e recreação animal de cães (Parcão) - Praça Luiz Gomes da Silva, Piratininga</t>
  </si>
  <si>
    <t>Realização de estudo para construção de um teleférico ligando o Parque da Cidade com a Praça do Rádio Amador em São Francisco</t>
  </si>
  <si>
    <t>Realização de estudo para construção de um teleférico ligando o Parque da Cidade com o bairro do Cafubá</t>
  </si>
  <si>
    <t>Construção da quadra poliesportiva na Praça do Badu - Pendotiba</t>
  </si>
  <si>
    <t>Reforma da Unidade de Ensino Escola Municipal Levi Carneiro</t>
  </si>
  <si>
    <t>Ampliação da Unidade de Ensino Escola Municipal Levi Carneiro</t>
  </si>
  <si>
    <t>Ação de plantio para recuperação florestal com ênfase em sequestro de carbono</t>
  </si>
  <si>
    <t>Reforma da Unidade de Ensino UMEI Almir Garcia Da Silva</t>
  </si>
  <si>
    <t>Ampliação da Unidade de Ensino UMEI Almir Garcia Da Silva</t>
  </si>
  <si>
    <t>Construção de Policlínica no Sapê</t>
  </si>
  <si>
    <t>Implementação e manutenção de uma Padaria-Escola na Vila Ipiranga</t>
  </si>
  <si>
    <t>Reforma do módulo do Programa Médico de Família (Raul Carlos Pareto Jr) do Bernadino - Fonseca</t>
  </si>
  <si>
    <t>Construção de praça e área de lazer - Vila Ipiranga</t>
  </si>
  <si>
    <t>Aquisição de equipamento de ressonância magnética</t>
  </si>
  <si>
    <t>Construção de uma creche comunitária - Engenhoca</t>
  </si>
  <si>
    <t>Aquisição e manutenção de bicicletas elétricas para Guarda Civil Municipal de Niterói</t>
  </si>
  <si>
    <t>Elaboração de estudo para definição do modelo de negócios para o desenvolvimento turístico da cidade</t>
  </si>
  <si>
    <t>Ampliação do Projeto Niterói BikeTur</t>
  </si>
  <si>
    <t>Aquisição de Veículo Aéreo Não Tripulado (VANT’s) para Guarda Municipal de Niterói</t>
  </si>
  <si>
    <t>Aquisição de equipamentos de ginástica e pilates para a academia da Guarda Civil Municipal de Niterói</t>
  </si>
  <si>
    <t>Modernização do Parque Tecnológico da Cidade de Ordem Pública</t>
  </si>
  <si>
    <t>Criação e manutenção do Centro Comunitário Social Cultural - Martins Torres</t>
  </si>
  <si>
    <t>Implementação e manutenção de espaços de amamentação e ordenha nas UMEIs e NAEIs</t>
  </si>
  <si>
    <t>Implantação do Programa de Hortas Escolares</t>
  </si>
  <si>
    <t>Implantação de Plataforma Urbana Digital - Tenente Jardim</t>
  </si>
  <si>
    <t>Implantação da Clínica do Autismo</t>
  </si>
  <si>
    <t>Execução de Obras de Urbanização e Infraestrutura na Comunidade do Morro da Paz - Santa Bárbara</t>
  </si>
  <si>
    <t>Execução de Obras de Urbanização e Infraestrutura na Comunidade do Morro Dois Irmãos - Santa Bárbara</t>
  </si>
  <si>
    <t>Promoção de ferramentas para gestão da informação de políticas públicas - DATANIT e OBSERVANIT</t>
  </si>
  <si>
    <t>Realização de Pesquisa Municipal por Amostra de Domicílios (PMADNit)</t>
  </si>
  <si>
    <t>Aquisição de caminhões elétricos para coleta seletiva</t>
  </si>
  <si>
    <t>Implantação de Centro de Formação e Qualificação da Guarda Municipal</t>
  </si>
  <si>
    <t>Manutenção de Empreendimentos Habitacionais de Interesse Social</t>
  </si>
  <si>
    <t>Construção de empreendimentos habitacionais de interesse social</t>
  </si>
  <si>
    <t>Modernização e eficientização do Parque Iluminotécnico da Cidade - LED</t>
  </si>
  <si>
    <t>Instalação de wi-fi nos Parques e Hortos da Cidade</t>
  </si>
  <si>
    <t>Instalação de câmeras de segurança nos Parques e Hortos da Cidade</t>
  </si>
  <si>
    <t>Implementação da Ilha da Boa Viagem</t>
  </si>
  <si>
    <t>Implantação do Novo Parque Esportivo Municipal -  Concha Acústica</t>
  </si>
  <si>
    <t>Revitalização da Alameda São Boaventura</t>
  </si>
  <si>
    <t>Implantação do Programa de Eficiência Energética - Telhados Fotovoltáicos nos próprios municipais e carros elétricos</t>
  </si>
  <si>
    <t>Realização de obras de infraestrutura na Travessa 100 - Santa Bárbara</t>
  </si>
  <si>
    <t>Construção de Praça com Brinquedos e Quadra Poliesportiva – Estrada Washington Luiz, 1956 – Bairro Sapê</t>
  </si>
  <si>
    <t>Recuperação das Calçadas com Rampa de Acessibilidade da Av. Des. Nestor Rodrigues Perlingeiro – Santa Bárbara</t>
  </si>
  <si>
    <t>Implantação de 8 câmeras de vigilância nos principais pontos do Bairro de Santa Bárbara</t>
  </si>
  <si>
    <t>Construção e manutenção de áreas para socialização e recreação animal de cães (PARCÃO) no bairro de Icaraí</t>
  </si>
  <si>
    <t>Construção e manutenção de áreas para socialização e recreação animal de cães (PARCÃO) no bairro do Engenho do Mato</t>
  </si>
  <si>
    <t>Implementação, Operacionalização e Manutenção do Sistema de Verificação de Óbito (SVO)</t>
  </si>
  <si>
    <t>Censo de Identificação e Levantamento de Fauna e Flora das Unidades de Conservação</t>
  </si>
  <si>
    <t>Implantação de Distrito de Economia Criativa</t>
  </si>
  <si>
    <t>PLDO 2024</t>
  </si>
  <si>
    <t>Implantação e divulgação das rotas de cicloturismo</t>
  </si>
  <si>
    <t>Implementação do Plano Municipal de Segurança Viária</t>
  </si>
  <si>
    <t>Realização de capacitação dos Agentes Locais no Plano de Desenvolvimento do Turismo de Base Comunitária</t>
  </si>
  <si>
    <t>Parceria com organismos internacionais para projetos de pesquisa, avaliação e gestão da informação</t>
  </si>
  <si>
    <t>Realização do Projeto Prefeitura Móvel</t>
  </si>
  <si>
    <t>Implementação do Projeto Com Vivências para a Cultura da Paz</t>
  </si>
  <si>
    <t>Implementação do Projeto Praia Inclusiva</t>
  </si>
  <si>
    <t>Implementação do Projeto Pedala Junto</t>
  </si>
  <si>
    <t>Implementação do Projeto Casa de Avaliação</t>
  </si>
  <si>
    <t>Implantação de Paraciclos</t>
  </si>
  <si>
    <t>Elaboração de estudos e projetos de infraestrutura cicloviária</t>
  </si>
  <si>
    <t>Restauração da Capela do Maruí</t>
  </si>
  <si>
    <t>Modernização e Gestão dos Cemitérios Municipais</t>
  </si>
  <si>
    <t>Ampliação de funcionalidades do Sistema de Gestão da Geoinformação da Prefeitura de Niterói (SIGeo)</t>
  </si>
  <si>
    <t>Implantação do Projeto Ciclofácil</t>
  </si>
  <si>
    <t>Regularização Fundiária - São José e Igrejinha (Caramujo)</t>
  </si>
  <si>
    <t>Reassentamento - São José e Igrejinha (Caramujo)</t>
  </si>
  <si>
    <t>Ações sociais para conscientização de Comunidade quanto ao sistema de contenção de vetiver</t>
  </si>
  <si>
    <t>Realização de Oficinas de capacitação e atividades educacionais socioambientais para Ocupação Sustentável</t>
  </si>
  <si>
    <t>Urbanização de Comunidades - Vila Ipiranga</t>
  </si>
  <si>
    <t>Urbanização de Comunidades - Morro do Castro Alves</t>
  </si>
  <si>
    <t>Urbanização de Comunidades - Morro do Céu</t>
  </si>
  <si>
    <t>Urbanização de Comunidades - Pátio Leopoldina I</t>
  </si>
  <si>
    <t>Realização de Trabalho Técnico Social - Comunidade Vila Ipiranga</t>
  </si>
  <si>
    <t>Realização de Trabalho Técnico Social - Comunidade Morro do Castro</t>
  </si>
  <si>
    <t>Realização de Trabalho Técnico Social - Comunidade Morro do Céu</t>
  </si>
  <si>
    <t>Realização de Trabalho Técnico Social - Comunidade Pátio Leopoldina I</t>
  </si>
  <si>
    <t>Implementaçao do Pró-Sustentável - Implantação do Parque Orla Piratininga</t>
  </si>
  <si>
    <t>Implementaçao do Pró-Sustentável - Requalificação urbana, ambiental e sanitária de comunidades da RO</t>
  </si>
  <si>
    <t>Implementaçao do Pró-Sustentável - Implantação da Malha Cicloviária</t>
  </si>
  <si>
    <t>Requalificação urbana e ambiental de Comunidades na Região Oceânica</t>
  </si>
  <si>
    <t>Correção de patologias (danos em edificações) residenciais em Comunidades</t>
  </si>
  <si>
    <t>Requalificação da Avenida Central</t>
  </si>
  <si>
    <t>Implantação da Policlínica da Região Oceânica</t>
  </si>
  <si>
    <t>Implantação de estrutura para comercialização de pescado de uso comunitário</t>
  </si>
  <si>
    <t>Requalificação das bacias hidrográficas contribuintes à Lagoa de Itaipu</t>
  </si>
  <si>
    <t>Recuperação do Sistema Lagunar Itaipu-Piratininga</t>
  </si>
  <si>
    <t>Monitoramento Ambiental do Sistema Lagunar Itaipu-Piratininga</t>
  </si>
  <si>
    <t>Implantação de jardins filtrantes na Lagoa de Itaipu</t>
  </si>
  <si>
    <t>Implantação de ciclovia-parque da Lagoa de Itaipu</t>
  </si>
  <si>
    <t>Reposição do estoque de areia na Praia de Piratininga</t>
  </si>
  <si>
    <t>Estruturação do Roteiro de Darwin</t>
  </si>
  <si>
    <t>Implantação do sistema de gestão de resíduos na Região Oceânica</t>
  </si>
  <si>
    <t>Aquisição de equipamentos e ampliação dos cemitérios</t>
  </si>
  <si>
    <t>Implementação do Programa de Habitação e Urbanização - Projeto Região Norte Sustentável, PRODUIS 2</t>
  </si>
  <si>
    <t>Realização da intervenção de melhoria viária para acesso dos empreendimentos habitacionais</t>
  </si>
  <si>
    <t>Urbanização de ZEIS com construção de unidade habitacional</t>
  </si>
  <si>
    <t>Realização de compra assistida de habitação de interesse social</t>
  </si>
  <si>
    <t>Implantação das Plataformas Urbanas Digitais</t>
  </si>
  <si>
    <t>Fomento ao Ecossistema de Inovação</t>
  </si>
  <si>
    <t>Incentivo a Projetos e Empresas na Cidade, com foco em Tecnologias e Energias Renováveis e Sustentáveis</t>
  </si>
  <si>
    <t>Implantação de Projetos com estrutura em Blockchain para registros e protocolos de serviços administrativos</t>
  </si>
  <si>
    <t>Implantação e Manutenção do Hub de Inovação da Cidade de Niterói</t>
  </si>
  <si>
    <t>Aquisição de ônibus para atendimento itinerante para população em situação de rua</t>
  </si>
  <si>
    <t>Construção de novas unidades do Centro Público de Referência em Economia Solidária</t>
  </si>
  <si>
    <t>Adequação da estrutura física dos CREAS</t>
  </si>
  <si>
    <t>Construção de CRAS</t>
  </si>
  <si>
    <t>Reforma do Centro de Convivência Intergeracional Helena Tibau</t>
  </si>
  <si>
    <t>Adequação da estrutura física dos CRAS</t>
  </si>
  <si>
    <t>Construção de Conselhos Tutelares</t>
  </si>
  <si>
    <t>Implantação do Sistema Municipal de Atendimento SocioEducativo</t>
  </si>
  <si>
    <t>Publicação do Catálogo de Entidades não governamentais inscritas no CMDCA Niteroi</t>
  </si>
  <si>
    <t>Implantação de Restaurante Popular na Zona Norte</t>
  </si>
  <si>
    <t>Implantação de Escola de Gastronomia Popular</t>
  </si>
  <si>
    <t>Implantação de Cozinha(s) Comunitária(s)</t>
  </si>
  <si>
    <t>Implantação da Residência Inclusiva</t>
  </si>
  <si>
    <t>Reforma das Unidades de Acolhimento</t>
  </si>
  <si>
    <t>Implantação do Serviço de Acolhimento em República</t>
  </si>
  <si>
    <t>Implantação da Casa de Passagem</t>
  </si>
  <si>
    <t>Implantação de novos Centros de Oportunidades</t>
  </si>
  <si>
    <t>Implantação de serviços de acolhimento híbrido de assistência social e saúde</t>
  </si>
  <si>
    <t>Realização de projeto de Adequação Tecnológica da Rede Escolar</t>
  </si>
  <si>
    <t>Implantação de Centrais de Atendimento ao Cidadão nas Administrações Regionais</t>
  </si>
  <si>
    <t>Implantação do Projeto Cidade Educadora</t>
  </si>
  <si>
    <t>Implantação do Projeto Criança e Natureza</t>
  </si>
  <si>
    <t>Ampliação e adequação de infraestrutura física da Rede Escolar</t>
  </si>
  <si>
    <t>Construção e Reforma de Escolas</t>
  </si>
  <si>
    <t>Implantação da Casa do Catador</t>
  </si>
  <si>
    <t>Implantação de Malha Cicloviária</t>
  </si>
  <si>
    <t>Implementação de Incubadora de Jogos Digitais e Economia criativa</t>
  </si>
  <si>
    <t>Criação do Centro Cultural</t>
  </si>
  <si>
    <t>Reforma e modernização dos túneis Raul Veiga e Roberto Silveira</t>
  </si>
  <si>
    <t>Construção do Viaduto no bairro Caramujo</t>
  </si>
  <si>
    <t>Implantação de Equipamentos Culturais</t>
  </si>
  <si>
    <t>Implantação do Aplicativo para Proteção Animal</t>
  </si>
  <si>
    <t>Elaboração de estudos e projetos de mobilidade urbana</t>
  </si>
  <si>
    <t>Implementação de sistema de tecnologia da informação (MobNit)</t>
  </si>
  <si>
    <t>Elaboração de estudos e projetos para melhoria do transporte público coletivo de passageiros (water taxi)</t>
  </si>
  <si>
    <t>Implementação de sistema tecnológico de Planejamento e Gestão de transporte e trânsito</t>
  </si>
  <si>
    <t>Modernização do Arquivo de Plantas da SMU</t>
  </si>
  <si>
    <t>Realização de estudo de viabilidade de modais elétricos para transporte público</t>
  </si>
  <si>
    <t>Viabilização do Programa Novo Centro</t>
  </si>
  <si>
    <t>Viabilização da Orla Charitas</t>
  </si>
  <si>
    <t>Viabilização do Programa Região Norte</t>
  </si>
  <si>
    <t>Viabilização de obras de melhoria de mobilidade urbana e qualificação de espaços urbanos</t>
  </si>
  <si>
    <t>Implantação e manutenção da Escola do Legislativo</t>
  </si>
  <si>
    <t>Ampliação da Rede de Iluminação</t>
  </si>
  <si>
    <t>Implementação de calçadas acessíveis</t>
  </si>
  <si>
    <t>Reestruturação e Ampliação do Programa Aprendiz Musical</t>
  </si>
  <si>
    <t>Elaboração do Plano Municipal da Mata Atlântica</t>
  </si>
  <si>
    <t>Implementação da Agenda Ambiental na Administração Pública do Município</t>
  </si>
  <si>
    <t>Implantação de Parques Naturais Municipais</t>
  </si>
  <si>
    <t>Programa Escola Parceira</t>
  </si>
  <si>
    <t>Implantação do Plano Emergencial de Calçadas</t>
  </si>
  <si>
    <t>Programa Cercamento Verde</t>
  </si>
  <si>
    <t>Construção do Centro de Convenções do Munícipio de Niterói</t>
  </si>
  <si>
    <t>Construção de um atracadouro público com marina na praia de São Francisco</t>
  </si>
  <si>
    <t>Construção e gestão do complexo esportivo no baldeador em frente ao condomínio Bento Pestana</t>
  </si>
  <si>
    <t>Instalação de terminal para vans intermunicipais (embarque e desembarque) no Jardim São João e na Praça do Rink</t>
  </si>
  <si>
    <t>Manutenção e substituição de toda estrutura elétrica do teatro municipal João Caetano</t>
  </si>
  <si>
    <t>Criação do Centro de Tratamento de Doenças Raras</t>
  </si>
  <si>
    <t>Implementação do programa calçada livre no bairro de Santa Barbara</t>
  </si>
  <si>
    <t>Construção de praças e área de lazer no bairro de Santa Barbara</t>
  </si>
  <si>
    <t>Implementação de bandas e fanfarras nas escolas da rede municipal</t>
  </si>
  <si>
    <t>Implementação do projeto Canhotinha de Ouro no Fonseca</t>
  </si>
  <si>
    <t>Obras de ampliação e reforma da Escola Municipal Jacinta Medela</t>
  </si>
  <si>
    <t>Compra de computadores para sala de informática da Escola Municipal Dom José Pereira Alves</t>
  </si>
  <si>
    <t>Realização da semana municipal de defesa dos direitos da criança e do adolescente</t>
  </si>
  <si>
    <t>Construção da quadra poliesportiva na praça do Badu - Pendotiba - Niterói</t>
  </si>
  <si>
    <t>Construção de alambrado, colocação de grama sintética, Bela Vista Sapê, Estrada Washington Luiz, 331</t>
  </si>
  <si>
    <t>Obras de alargamentos das manilhas do rio que corta a Rua São Rafael aumentando a manilha que corta a Leonor a Glória, Sapê- Niterói</t>
  </si>
  <si>
    <t>Construção de muro de contenção na rua Monte Catelo em frente ao n° 43 Ititioca - Niterói</t>
  </si>
  <si>
    <t>Construção de banheiros e fraldários na praça Pache Faria, Niterói</t>
  </si>
  <si>
    <t>Semana do Nordestino com Festa Nordestina na Estrada Alcebíades Pinto no Badu</t>
  </si>
  <si>
    <t>Construção de rampas de acessibilidade nos bairros da Atalaia e Ititioca, Niterói, dentro das normas da ABNT</t>
  </si>
  <si>
    <t>Reparo e replantio da grama no campo da Fazendinha (arena Fazendinha), sitio a Estrada da Fazendinha s/n</t>
  </si>
  <si>
    <t>Encontro Niterói com Niterói</t>
  </si>
  <si>
    <t>Realizar atividades e programações nos equipamentos culturais em comemoração aos 450 anos de NIterói</t>
  </si>
  <si>
    <t>Realizar eventos e implementar o plano museológico no MAC</t>
  </si>
  <si>
    <t>Realizar a semana do circo</t>
  </si>
  <si>
    <t>Programa UPA - Unidade de Palhaçaria</t>
  </si>
  <si>
    <t>Realização do festival mar azul</t>
  </si>
  <si>
    <t>Expansão da Central de Atendimento ao Cidadão na Administração Regional da Região Oceânica</t>
  </si>
  <si>
    <t>Realocação de comunidade tradicional da praia do sossego e construção das 3 casas</t>
  </si>
  <si>
    <t>Aquisição de mamógrafos adaptados para atender às mulheres com deficiência na rede pública de saúde</t>
  </si>
  <si>
    <t>Criação do Centro Cultura Negra Claudino José da Silva</t>
  </si>
  <si>
    <t>Elaboração de projeto de banheiros sustentáveis e instalação dos banheiros na orla de Itacoatiara</t>
  </si>
  <si>
    <t>Construção e manutenção de biblioteca popular no Horto do Barreto</t>
  </si>
  <si>
    <t>Programa de Construção do IV Conselho Tutelar</t>
  </si>
  <si>
    <t>Campanha educativa sobre direitos reprodutivos e a saúde da gestante com base no Estatuto da Gestante</t>
  </si>
  <si>
    <t>Indenização das famílias desalojadas a partir do Decreto n° 13796-2020 de desapropriação do prédio da Amaral Peixoto 327</t>
  </si>
  <si>
    <t>Regularização fundiária de lotes em unidades carentes do município de NIterói</t>
  </si>
  <si>
    <t>Desapropriação das Fabricas Atlantic e Santa Iria em Jurujuba</t>
  </si>
  <si>
    <t>Implantação do Parque Ecológico no Morro do Morcego</t>
  </si>
  <si>
    <t>Desapropriação do Clube Marajoara</t>
  </si>
  <si>
    <t>Realização de Torneio Universitário de Futsal</t>
  </si>
  <si>
    <t>Realização de Torneio Universitário de Basquete</t>
  </si>
  <si>
    <t>Realização de Torneio Universitário de Vôlei</t>
  </si>
  <si>
    <t>Realização de Torneio Universitário de Handebol</t>
  </si>
  <si>
    <t>Realização de Torneio Universitário de Volêi de Praia</t>
  </si>
  <si>
    <t>Realização de Torneio Universitário de Futebol</t>
  </si>
  <si>
    <t>Programa de valorização e fortalecimento da cultura urbana e periférica</t>
  </si>
  <si>
    <t>Programa de incentivo à economia criativa</t>
  </si>
  <si>
    <t>Programa sócio cultural raízes niteroienses</t>
  </si>
  <si>
    <t>Gestão Administrativa da Concha Acústica</t>
  </si>
  <si>
    <t>Realização de Campeonatos Esportivos</t>
  </si>
  <si>
    <t>Manutenção do Programa Turismo Adaptado</t>
  </si>
  <si>
    <t>Realização de Maratonas, Corridas e Trilhas</t>
  </si>
  <si>
    <t>Realização de Eventos Esportivos</t>
  </si>
  <si>
    <t>Manutenção do Banco de Oportunidades</t>
  </si>
  <si>
    <t>Realização de ações e eventos culturais e festivos da cidade de Niterói</t>
  </si>
  <si>
    <t>Ampliação e manutenção dos canais e mídias digitais para transmissão dos eventos da Câmara Municipal de Niterói - CROSS MÍDIA</t>
  </si>
  <si>
    <t>Patrocínio de Atletas e Times do Município</t>
  </si>
  <si>
    <t>Execução do Projeto Orçamento Participativo da Juventude (OPJ)</t>
  </si>
  <si>
    <t>Manutenção das Inspetorias Regionais</t>
  </si>
  <si>
    <t>Expansão da Educação de Jovens e Adultos</t>
  </si>
  <si>
    <t>Contratação de jovens para estágio na Câmara Municipal de Niterói</t>
  </si>
  <si>
    <t>Reestruturação do Projeto Danser</t>
  </si>
  <si>
    <t>Realização do evento Semana da Consciência Negra</t>
  </si>
  <si>
    <t>Realização da Semana da Juventude</t>
  </si>
  <si>
    <t>Realização do Mês da Consciência Negra</t>
  </si>
  <si>
    <t>Manutenção do Aprova Jovem</t>
  </si>
  <si>
    <t>Realização de Capacitação de Equipes para Atuação em Emergências</t>
  </si>
  <si>
    <t>Manutenção de Projeto Esportivo de Futebol</t>
  </si>
  <si>
    <t>Implementação do Programa do Hotel de Passagem</t>
  </si>
  <si>
    <t>Implantação de Sistemas de Atendimento</t>
  </si>
  <si>
    <t>Implementação do Auxílio Social para Mulheres em situação de violência</t>
  </si>
  <si>
    <t>Manutenção da Escola da Democracia</t>
  </si>
  <si>
    <t>Gestão e Manutenção do Parque Rural</t>
  </si>
  <si>
    <t>Realização da Linha Niterói Turismo</t>
  </si>
  <si>
    <t>Realização do Programa de Ampliação do Ensino Integral, oferecendo atividades esportivas no contraturno</t>
  </si>
  <si>
    <t>Realização do evento Copa das Comunidades</t>
  </si>
  <si>
    <t>Realização de Campeonato Universitário</t>
  </si>
  <si>
    <t>Manutenção da Plataforma Multicanal</t>
  </si>
  <si>
    <t>Realização de curso de formação para a construção de biodigestores residenciais</t>
  </si>
  <si>
    <t>Realização de editais de fomento à prática esportiva nas comunidades</t>
  </si>
  <si>
    <t>Realização de campanhas de prevenção e tratamento da AIDS</t>
  </si>
  <si>
    <t>Realização dos Jogos Escolares</t>
  </si>
  <si>
    <t>Apoio à Ocupação Sócio-Cultural Mama África</t>
  </si>
  <si>
    <t>Realização de capacitações com foco na prevenção e combate à violência contra a mulher</t>
  </si>
  <si>
    <t>Operação e manutenção de pistas, trilhas e caminhos das Unidades de Conservação e Áreas de Proteção Permanente</t>
  </si>
  <si>
    <t>Manutenção do Projeto Festival de Esportes</t>
  </si>
  <si>
    <t>Manutenção do Projeto Surf Base</t>
  </si>
  <si>
    <t>Realização de oficinas de educação financeira nas escolas</t>
  </si>
  <si>
    <t>Manutenção do Projeto Niterói Esporte e Cidadania</t>
  </si>
  <si>
    <t>Realização do Festival do Bacalhau de Niterói</t>
  </si>
  <si>
    <t>Realização de atividades e eventos para mulheres em situação de violência</t>
  </si>
  <si>
    <t>Implementação do Ensino Integral - Escola Municipal Dom José Pereira Alves - Vila Ipiranga</t>
  </si>
  <si>
    <t>Realização de Campanha do Programa Municipal de Enfrentamento das Fake News</t>
  </si>
  <si>
    <t>Realização de campanhas para implantação do Código de Convivência</t>
  </si>
  <si>
    <t>Realização de Campanha Educativa sobre Direitos Reprodutivos e a Saúde da Gestante</t>
  </si>
  <si>
    <t>Publicação de Ebook e livro físico Pacto Niterói Contra Violência</t>
  </si>
  <si>
    <t>Implementação e manutenção do Programa de Fomento à Empregabilidade para Usuários da Saúde Mental</t>
  </si>
  <si>
    <t>Implementação do Programa de Desenvolvimento do Encontro Cultural do Baile das Antigas</t>
  </si>
  <si>
    <t>Criação de Calendário Municipal de Economia Solidária</t>
  </si>
  <si>
    <t>Operacionalização do Projeto Território da Juventude</t>
  </si>
  <si>
    <t>Realização de Sacolão Itinerante</t>
  </si>
  <si>
    <t>Realização das grandes festividades e eventos da cidade de Niterói</t>
  </si>
  <si>
    <t>Operacionalização do Projeto Rede + Proteção</t>
  </si>
  <si>
    <t>Consolidação do Calendário Anual de Eventos de Niterói</t>
  </si>
  <si>
    <t>Fomento a iniciativas culturais nas comunidades</t>
  </si>
  <si>
    <t>Gestão do Equipamento Público Caminho Niemeyer</t>
  </si>
  <si>
    <t>Manutenção de equipamentos e projetos da CODIM</t>
  </si>
  <si>
    <t>Fomento à comercialização de souvenirs na cidade de Niterói</t>
  </si>
  <si>
    <t>Manutenção do Sistema de Gestão da Geoinformação da Prefeitura de Niterói (SIGeo)</t>
  </si>
  <si>
    <t>Manutenção das Bibliotecas Populares</t>
  </si>
  <si>
    <t>Fomento à preservação da cultura e patrimônio afro-brasileiro</t>
  </si>
  <si>
    <t>Implementação de tecnologia assistiva nos canais de comunicação da Secretaria de Acessibilidade</t>
  </si>
  <si>
    <t>Fomento à preservação do patrimônio histórico</t>
  </si>
  <si>
    <t>Desenvolvimento do Turismo Náutico na cidade de Niterói</t>
  </si>
  <si>
    <t>Realização do Festival de Turismo e Gastronomia de Niterói</t>
  </si>
  <si>
    <t>Manutenção do Observatório do Turismo do Município de Niterói</t>
  </si>
  <si>
    <t>Manutenção de sinalização turística inteligente</t>
  </si>
  <si>
    <t>Promoção e marketing turístico</t>
  </si>
  <si>
    <t>Manutenção do Sistema Viário Vertical e Horizontal</t>
  </si>
  <si>
    <t>Manutenção da Fibra Óptica e Sistema de Monitoramento de Tráfego e Semáforos Inteligentes</t>
  </si>
  <si>
    <t>Implementação e manutenção do Programa de Atenção e Ajuda aos Familiares de Pessoas Desaparecidas</t>
  </si>
  <si>
    <t>Realização de Capacitação, Formação e Aperfeiçoamento</t>
  </si>
  <si>
    <t>Realização de ações de divulgação do turismo do município em feiras nacionais e internacionais</t>
  </si>
  <si>
    <t>Manutenção da Operação de Trânsito do Sistema Viário</t>
  </si>
  <si>
    <t>Ampliação do Projeto Ecotur Sem Barreiras</t>
  </si>
  <si>
    <t>Manutenção do Sistema Cicloviário</t>
  </si>
  <si>
    <t>Manutenção do Projeto de Tour Virtual Guiado</t>
  </si>
  <si>
    <t>Manutenção de Arborização de Praças e Ruas</t>
  </si>
  <si>
    <t>Operacionalização e Prestação de Serviços Funerários e Cemiteriais</t>
  </si>
  <si>
    <t>Manutenção do Viveiro de Mudas no Jardim Botânico do Fonseca</t>
  </si>
  <si>
    <t>Manutenção do Projeto Niterói Bike Tur</t>
  </si>
  <si>
    <t>Operacionalização dos Pontos de Coleta Voluntárias (PEV)</t>
  </si>
  <si>
    <t>Manutenção de Sinalização direcional e informativa em trilhas do município</t>
  </si>
  <si>
    <t>Realização de campanhas educativas ambientais</t>
  </si>
  <si>
    <t>Manutenção do Centro Municipal de Atendimento ao Consumidor</t>
  </si>
  <si>
    <t>Elaboração do Plano de Gerenciamento de Resíduos Sólidos (PGRS)</t>
  </si>
  <si>
    <t>Manutenção do Site PROCON Niterói Digital</t>
  </si>
  <si>
    <t>Manutenção da limpeza, conservação dos logradouros públicos e manejo dos resíduos sólidos</t>
  </si>
  <si>
    <t>Manutenção do Programa Polo do Mar</t>
  </si>
  <si>
    <t>Operacionalização da coleta de resíduos recicláveis em condomínios</t>
  </si>
  <si>
    <t>Implantação do Programa Polo de Saúde de Niterói</t>
  </si>
  <si>
    <t>Operacionalização da coleta de resíduos recicláveis em equipamentos públicos</t>
  </si>
  <si>
    <t>Manutenção da Unidade Empreendedora Itinerante</t>
  </si>
  <si>
    <t>Manutenção do sistema de separação de resíduos - ECOPONTO</t>
  </si>
  <si>
    <t>Programa de melhorias da Casa do Empreendedor</t>
  </si>
  <si>
    <t>Manutenção do sistema de beneficiamento de resíduos da construção civil</t>
  </si>
  <si>
    <t>Realização de Capacitação, Formação e Aperfeiçoamento de Agentes de Desenvolvimento Local</t>
  </si>
  <si>
    <t>Manutenção do sistema informatizado de gestão operacional</t>
  </si>
  <si>
    <t>Disseminação da cultura empreendedora junto às MPEs informais e formais do município de Niterói</t>
  </si>
  <si>
    <t>Gestão e Gerenciamento de Combustível</t>
  </si>
  <si>
    <t>Realização de Treinamento e Capacitação para Servidores e Comunidade Local</t>
  </si>
  <si>
    <t>Operacionalização dos pontos de descarte incorreto de resíduos</t>
  </si>
  <si>
    <t>Relização de Capacitação e Formação da Guarda Civil Municipal</t>
  </si>
  <si>
    <t>Modernização e apoio à Administração Fiscal e Tributária</t>
  </si>
  <si>
    <t>Manutenção de Sistema de Atendimento Virtual</t>
  </si>
  <si>
    <t>Implementação do Programa Municipal de Educação Climática</t>
  </si>
  <si>
    <t>Implementação do Programa Niterói Protegida e Integrada</t>
  </si>
  <si>
    <t>Operacionalização do Programa Rede Acolher</t>
  </si>
  <si>
    <t>Ampliação de Núcleos Comunitários de Defesa Civil - NUDECs</t>
  </si>
  <si>
    <t>Realização de Oficina de Resgate Comunitário</t>
  </si>
  <si>
    <t>Realização do Programa Municipal de Certificação de Neutralização de Emissões de Gases do Efeitos Estufa</t>
  </si>
  <si>
    <t>Manutenção de sistema de agendamento de atendimento presencial na Procuradoria Fiscal - PPF</t>
  </si>
  <si>
    <t>Gestão da Casa Norival de Freitas</t>
  </si>
  <si>
    <t>Estímulo à implantação de projetos de sustentabilidade referentes à gestão de resíduos sólidos</t>
  </si>
  <si>
    <t>Gestão do Museu do Cinema Brasileiro</t>
  </si>
  <si>
    <t>Realização de Ações de Desenvolvimento Econômico para Associação de Moradores</t>
  </si>
  <si>
    <t>Gestão da Ilha da Boa Viagem</t>
  </si>
  <si>
    <t>Realização de eventos de inovação e negócios para setores criativos</t>
  </si>
  <si>
    <t>Gestão da Plataforma Niterói Criativa</t>
  </si>
  <si>
    <t>Implantação do Programa Cidade Patrimônio</t>
  </si>
  <si>
    <t>Manutenção do sistema de gerenciamento de acervo online da Biblioteca Parque de Niterói</t>
  </si>
  <si>
    <t>Realização de Rodada de Negócios</t>
  </si>
  <si>
    <t>Cumprimento das condicionantes ambientais de serviços cemiteriais</t>
  </si>
  <si>
    <t>Gestão Integrada da Cadeia de Suprimentos</t>
  </si>
  <si>
    <t>Operacionalização e qualificação das atividades do PMF</t>
  </si>
  <si>
    <t>Operacionalização e qualificação da rede de serviços de especialidades</t>
  </si>
  <si>
    <t>Realização de Campanhas e Atividades Educacionais Relacionadas ao Esporte</t>
  </si>
  <si>
    <t>Operacionalização e qualificação das atividades da rede de saúde mental</t>
  </si>
  <si>
    <t>Operacionalização e qualificação das atividades do SAMU</t>
  </si>
  <si>
    <t>Operacionalização e qualificação do serviço laboratorial</t>
  </si>
  <si>
    <t>Operacionalização e qualificação das atividades de Vigilância Sanitária</t>
  </si>
  <si>
    <t>Operacionalização e qualificação das atividades de Vigilância em Saúde</t>
  </si>
  <si>
    <t>Operacionalização e qualificação da Assistência Farmacêutica</t>
  </si>
  <si>
    <t>Operacionalização e qualificação da Rede de Reabilitação</t>
  </si>
  <si>
    <t>Operacionalização e qualificação do Programa de Saúde Bucal</t>
  </si>
  <si>
    <t>Operacionalização e qualificação da Linha de Cuidados para enfrentamento às neoplasias</t>
  </si>
  <si>
    <t>Operacionalização e qualificação do Programa de Saúde da Mulher</t>
  </si>
  <si>
    <t>Operacionalização e qualificação do Programa de Saúde do Idoso</t>
  </si>
  <si>
    <t>Operacionalização e qualificação do Programa de Saúde da Criança e do Adolescente</t>
  </si>
  <si>
    <t>Operacionalização e qualificação do Programa Saúde nas Escolas</t>
  </si>
  <si>
    <t>Operacionalização e qualificação das atividades de Educação Permanente em Saúde</t>
  </si>
  <si>
    <t>Operacionalização e qualificação das atividades de Participação Social</t>
  </si>
  <si>
    <t>Operacionalização e qualificação das ações de enfrentamento a epidemias e pandemias (COVID-19)</t>
  </si>
  <si>
    <t>Operacionalização e qualificação da rede de Assistência Hospitalar de Urgência e Emergência</t>
  </si>
  <si>
    <t>Operacionalização e qualificação das atividades da Atenção Básica</t>
  </si>
  <si>
    <t>Operacionalização do Programa de Transparência e Integridade dos Gastos em Saúde</t>
  </si>
  <si>
    <t>Operacionalização e qualificação da Linha de Cuidados para Enfrentamento ao Trauma</t>
  </si>
  <si>
    <t>Operacionalização e qualificação da Linha de Cuidados para Enfrentamento ao Acidente Vascular Cerebral</t>
  </si>
  <si>
    <t>Operacionalização e qualificação da Linha de Cuidados para Enfrentamento ao Infarto Agudo do Miocárdio</t>
  </si>
  <si>
    <t>Operacionalização e qualificação da Linha de Cuidados Materno-Fetal-Infantil</t>
  </si>
  <si>
    <t>Programa Escola da Família</t>
  </si>
  <si>
    <t>Operacionalização do Hospital Oceânico</t>
  </si>
  <si>
    <t>Operacionalização do Hospital Municipal Getúlio Vargas Filho</t>
  </si>
  <si>
    <t>Operacionalização do Programa Academia da Saúde</t>
  </si>
  <si>
    <t>Operacionalização e qualificação da Linha de Cuidados do pós COVID-19</t>
  </si>
  <si>
    <t>Operacionalização do Hospital Oceânico (COVID 19)</t>
  </si>
  <si>
    <t>Operacionalização do Departamento de Assistência ao Servidor (DASS)</t>
  </si>
  <si>
    <t>Manutenção e conservação dos terminais de ônibus do sistema BHLS (Bus of High Level of Service)</t>
  </si>
  <si>
    <t>Implantação de programa de acessibilidade nos serviços de saúde para eliminar barreiras físicas, de comunicação e atitudinais para as PCDs e os TGDs</t>
  </si>
  <si>
    <t>Incentivo à Saúde Integral da População LGBTIA+</t>
  </si>
  <si>
    <t>Locação e Gerenciamento de Veículos</t>
  </si>
  <si>
    <t>Realização de qualificação e formação profissional</t>
  </si>
  <si>
    <t>Manutenção do Projeto Ciclofácil</t>
  </si>
  <si>
    <t>Manutenção do Programa Praia Sem Barreiras</t>
  </si>
  <si>
    <t>Formação continuada para Atendimento da População LGBTIA+ nos equipamentos de Saúde e Assistência Social</t>
  </si>
  <si>
    <t>Manutenção de brinquedos adaptados em praças do município</t>
  </si>
  <si>
    <t>Manutenção dos Projetos Artísticos e Culturais da Companhia de Ballet</t>
  </si>
  <si>
    <t>Implementação do Programa Conexão de Artes Integradas - CAIS</t>
  </si>
  <si>
    <t>Manutenção do Aplicativo de livros da Niterói Livros</t>
  </si>
  <si>
    <t>Realização do Projeto Piloto de Artes Cênicas</t>
  </si>
  <si>
    <t>Manutenção da Programação Cultural e do Programa Educativo do MAC</t>
  </si>
  <si>
    <t>Manutenção da Programação Cultural e Educativa do Museu de Arte Popular Janete Costa</t>
  </si>
  <si>
    <t>Manutenção do Teatro Municipal de Niterói</t>
  </si>
  <si>
    <t>Manutenção do Teatro Popular de Niterói</t>
  </si>
  <si>
    <t>Manutenção da Sala Nelson Pereira dos Santos</t>
  </si>
  <si>
    <t>Implantação da Escola do Legislativo</t>
  </si>
  <si>
    <t>Realização do Projeto de Gestão Cultural e Educativa da Biblioteca Parque de Niterói</t>
  </si>
  <si>
    <t>Publicação de livros sobre a história de Niterói</t>
  </si>
  <si>
    <t>Dia Municipal da Visibilidade Lésbica</t>
  </si>
  <si>
    <t>Montagem de estrutura para eventos culturais</t>
  </si>
  <si>
    <t>Realização de Capacitação de Jovens em Mudanças Climáticas</t>
  </si>
  <si>
    <t>Realização de Capacitação de Conselheiros</t>
  </si>
  <si>
    <t>Manutenção de Plataforma Digital Integrada e Participativa em Mudanças Climáticas</t>
  </si>
  <si>
    <t>Realização de seminários e eventos sobre a temática climática</t>
  </si>
  <si>
    <t>Produção de conteúdos sobre mudanças climáticas</t>
  </si>
  <si>
    <t>Manutenção do Painel de Mudanças Climáticas</t>
  </si>
  <si>
    <t>Feira da Diversidade LGBTQI+</t>
  </si>
  <si>
    <t>Manutenção do Banco de Oportunidades do Idoso</t>
  </si>
  <si>
    <t>Manutenção do Quiosque de Atendimento ao Idoso</t>
  </si>
  <si>
    <t>Realização do Projeto Ginástica nas Praças</t>
  </si>
  <si>
    <t>Reforma e manutenção dos cemitérios municipais</t>
  </si>
  <si>
    <t>Manutenção do Centro de Atendimento Multidisciplinar pós-trauma para idosos</t>
  </si>
  <si>
    <t>Manutenção de Sistema de Prevenção e combate a incêndios em edificações públicas</t>
  </si>
  <si>
    <t>Manutenção do Centro de Monitoramento e Operações - CMO</t>
  </si>
  <si>
    <t>Manutenção do CMO - rede de estações automáticas de monitoramento de qualidade do ar, meteorológicas, pluviométricas e hidrométricas</t>
  </si>
  <si>
    <t>Manutenção do Centro de Monitoramento e Operações (CMO) - radar meteorológico</t>
  </si>
  <si>
    <t>Manutenção do Projeto de Monitoramento da qualidade do Ar</t>
  </si>
  <si>
    <t>Gestão do Grupo Executivo para o Crescimento Ordenado e Preservação das Áreas Verdes (Gecopav)</t>
  </si>
  <si>
    <t>Realização de Capacitação, Formação e Aperfeiçoamento de Gestores de Organizações da Sociedade Civil</t>
  </si>
  <si>
    <t>Realização de Capacitação, Formação e Aperfeiçoamento de Servidores</t>
  </si>
  <si>
    <t>Implementação da Agricultura Urbana</t>
  </si>
  <si>
    <t>Promoção da participação da população em ações de avaliação e gestão da informação de políticas públicas</t>
  </si>
  <si>
    <t>Realização do Processo de escolha do Conselho Tutelar</t>
  </si>
  <si>
    <t>Realização de Campanhas de conscientização sobre direitos humanos, diversidade e combate às discriminações</t>
  </si>
  <si>
    <t>Realização de Atendimento Familiar - CRAS</t>
  </si>
  <si>
    <t>Combate ao trabalho Infantil - PETI</t>
  </si>
  <si>
    <t>Proteção para Crianças e Adolescentes (família acolhedora)</t>
  </si>
  <si>
    <t>Atendimento à População Adulta em situação de rua</t>
  </si>
  <si>
    <t>Combate ao abuso e exploração de crianças e adolescentes - SCFV</t>
  </si>
  <si>
    <t>Realização de Abordagem Social</t>
  </si>
  <si>
    <t>Realização de formação continuada dos profissionais do SUAS</t>
  </si>
  <si>
    <t>Operacionalização da Moeda Social Arariboia</t>
  </si>
  <si>
    <t>Realização de Acompanhamento Familiar - CREAS</t>
  </si>
  <si>
    <t>Realização de Acompanhamento Familiar - PAIF</t>
  </si>
  <si>
    <t>Acolhimento de Passagem em vagas de hotel</t>
  </si>
  <si>
    <t>Realização de Capacitação Continuada para Conselheiros Tutelares</t>
  </si>
  <si>
    <t>Elaboração do Diagnóstico sobre crianças e adolescentes no município</t>
  </si>
  <si>
    <t>Realização de campanhas educativas e informativas</t>
  </si>
  <si>
    <t>Fortalecimento de ações voltadas para o acolhimento institucional e guarda subsidiada</t>
  </si>
  <si>
    <t>Realização de ações para atendimento de crianças e adolescentes em situação de vulnerabilidade e risco social agravadas pela pandemia</t>
  </si>
  <si>
    <t>Realização de reuniões, Seminários e Conferências do CMDCA e rede DCA</t>
  </si>
  <si>
    <t>Realização da Semana de Diversidade</t>
  </si>
  <si>
    <t>Locação de Imóveis para uso da Administração</t>
  </si>
  <si>
    <t>Combate ao abuso e exploração de crianças e adolescentes - CMDCA</t>
  </si>
  <si>
    <t>Combate ao trabalho Infantil - CMDCA</t>
  </si>
  <si>
    <t>Programa de Aquisição de Alimentos - PAA</t>
  </si>
  <si>
    <t>Manutenção de Escola de Gastronomia Popular</t>
  </si>
  <si>
    <t>Manutenção do Programa Social Agentes pela Cidadania</t>
  </si>
  <si>
    <t>Realização do Programa de Recambiamento para migrantes e/ou pessoas em situação de rua</t>
  </si>
  <si>
    <t>Manutenção de Cozinha Comunitária</t>
  </si>
  <si>
    <t>Aquisição de materiais de distribuição gratuita (kits higiene e cesta básica)</t>
  </si>
  <si>
    <t>Manutenção do Sistema Municipal de Atendimento SocioEducativo</t>
  </si>
  <si>
    <t>Manutenção dos equipamentos da Proteção Social Básica (PSB)</t>
  </si>
  <si>
    <t>Manutenção dos equipamentos da PSE Média Complexidade</t>
  </si>
  <si>
    <t>Manutenção dos equipamentos da PSE Alta Complexidade</t>
  </si>
  <si>
    <t>Manutenção do Centro de Oportunidades</t>
  </si>
  <si>
    <t>Manutenção da Casa do Catador</t>
  </si>
  <si>
    <t>Realização da Festa Junina do Caminho Niemeyer</t>
  </si>
  <si>
    <t>Manutenção da Residência Inclusiva</t>
  </si>
  <si>
    <t>Manutenção do Serviço de Acolhimento em República</t>
  </si>
  <si>
    <t>Manutenção da Casa de Passagem</t>
  </si>
  <si>
    <t>Manutenção de serviços de acolhimento híbrido de assistência social e saúde</t>
  </si>
  <si>
    <t>Implementação do Projeto de Aprendizagem Intensiva</t>
  </si>
  <si>
    <t>Manutenção e Conservação de Prédios Públicos</t>
  </si>
  <si>
    <t>Capacitação para Servidores Municipais</t>
  </si>
  <si>
    <t>Programa de Estágio</t>
  </si>
  <si>
    <t>Realização de processo seletivo</t>
  </si>
  <si>
    <t>Manutenção do Programa Plataforma Niterói em Rede</t>
  </si>
  <si>
    <t>Implementação do Programa de Cultura SME</t>
  </si>
  <si>
    <t>Qualificação e formação profissional a partir de resultados da Avaliação Sistemática</t>
  </si>
  <si>
    <t>Manutenção do Programa de Transporte Especial</t>
  </si>
  <si>
    <t>Realização de concursos para seleção de projetos</t>
  </si>
  <si>
    <t>Aquisição, contratação e desenvolvimento de sistemas de TIC</t>
  </si>
  <si>
    <t>Manutenção do programa de internet patrocinada</t>
  </si>
  <si>
    <t>Promoção e difusão de conhecimentos em avaliação e gestão de informações de políticas públicas</t>
  </si>
  <si>
    <t>Manutenção do Projeto Criança e Natureza</t>
  </si>
  <si>
    <t>Manutenção do Programa Gestão Escolar Eficiente</t>
  </si>
  <si>
    <t>Realização de eventos do Projeto de Educação Anti-Racista</t>
  </si>
  <si>
    <t>Realização de eventos e atividades pedagógicas do Projeto Educação para a Diferença</t>
  </si>
  <si>
    <t>Manutenção de Software e Infraestrutura de Informática</t>
  </si>
  <si>
    <t>Manutenção do Programa Criança na Creche</t>
  </si>
  <si>
    <t>Programa Mais Esporte Mais Vida nas Comunidades</t>
  </si>
  <si>
    <t>Gestão Administrativa dos Espaços Nova Geração</t>
  </si>
  <si>
    <t>Gestão Administrativa do Parque Esportivo Caramujo</t>
  </si>
  <si>
    <t>Gestão Administrativa do Centro de Artes e Esportes Unificados Ismael Silva (CEU de Jurujuba)</t>
  </si>
  <si>
    <t>Gestão Administrativa do Complexo Esportivo do Barreto</t>
  </si>
  <si>
    <t>Manutenção dos bicicletários públicos</t>
  </si>
  <si>
    <t>Realização de campanhas de comunicação e educação para incentivo do transporte ativo (bicicleta e caminhada)</t>
  </si>
  <si>
    <t>Manutenção da Rede Cultura Comunitária</t>
  </si>
  <si>
    <t>Manutenção do Aplicativo Voz das Mulheres</t>
  </si>
  <si>
    <t>Manutenção da nova sede física do Centro de Cidadania</t>
  </si>
  <si>
    <t>Manutenção do Polo de Identificação Civil - Convênio DETRAN/RJ</t>
  </si>
  <si>
    <t>Realização dos Mutirões de Direitos</t>
  </si>
  <si>
    <t>Implementação do sistema automatizado de Ouvidoria de Direitos Humanos</t>
  </si>
  <si>
    <t>Manutenção nos centros comunitários da Rede Mediar</t>
  </si>
  <si>
    <t>Realização de Capacitação de Mediadores Comunitários de Conflitos</t>
  </si>
  <si>
    <t>Implementação do Programa de Ensino da História e Cultura Afro e Indígena</t>
  </si>
  <si>
    <t>Compra e Execução de Obra de Instalação de 3 Píeres Flutuantes</t>
  </si>
  <si>
    <t>Fortalecimento do Observatório Municipal de Igualdade Racial</t>
  </si>
  <si>
    <t>Realização de Capacitação de Agentes de Segurança no tema de Direitos Humanos</t>
  </si>
  <si>
    <t>Realização de Oficinas de Direitos Humanos para juventude</t>
  </si>
  <si>
    <t>Manutenção de Sistemas de Informação/TIC</t>
  </si>
  <si>
    <t>Realização do Mês dos Direitos Humanos</t>
  </si>
  <si>
    <t>Manutenção do Museu da Cultura Negra</t>
  </si>
  <si>
    <t>Manutenção do Programa Municipal de Educação em Direitos Humanos</t>
  </si>
  <si>
    <t>Manutenção dos núcleos de atendimento a violações dos direitos humanos</t>
  </si>
  <si>
    <t>Manutenção das Comissões Técnicas</t>
  </si>
  <si>
    <t>Fortalecimento dos Conselhos Municipais</t>
  </si>
  <si>
    <t>Realização de Festivais</t>
  </si>
  <si>
    <t>Fomento à Cultura Digital e Expressões Contemporâneas</t>
  </si>
  <si>
    <t>Fomento a cadeia produtiva do Carnaval</t>
  </si>
  <si>
    <t>Implementação descentralizada de políticas públicas de valorização da cultura</t>
  </si>
  <si>
    <t>Realização de Eventos Culturais</t>
  </si>
  <si>
    <t>Subsídio para sistema de bicicleta compartilhada</t>
  </si>
  <si>
    <t>Operacionalização do Sistema Municipal de Cultura</t>
  </si>
  <si>
    <t>Manutenção de Incubadora de Jogos Digitais e Economia criativa</t>
  </si>
  <si>
    <t>Operacionalização do Centro Cultural</t>
  </si>
  <si>
    <t>Manutenção do Portal Cultura é um Direito</t>
  </si>
  <si>
    <t>Aquisição de material didático</t>
  </si>
  <si>
    <t>Promoção do aprimoramento da gestão de informações para políticas públicas</t>
  </si>
  <si>
    <t>Realização de cursos de qualificação profissional sobre enfrentamento ao racismo institucional</t>
  </si>
  <si>
    <t>Ampliação da Rede Cultura Viva</t>
  </si>
  <si>
    <t>Estudos e Projetos de Gestão e Inovação</t>
  </si>
  <si>
    <t>Manutenção do Programa EcoSocial</t>
  </si>
  <si>
    <t>Realização de eventos para participação popular</t>
  </si>
  <si>
    <t>Implantação e Manutenção de Sistema de Atendimento Virtual</t>
  </si>
  <si>
    <t>Implantação e Manutenção de Sistema Informatizado</t>
  </si>
  <si>
    <t>Aquisição ou contratação de equipamentos de TIC</t>
  </si>
  <si>
    <t>Manutenção do sistema de monitoramento automático pro fluxo de bicletas na malha cicloviária</t>
  </si>
  <si>
    <t>Fomento ao empreendedorismo, cooperativismo e arranjos produtivos</t>
  </si>
  <si>
    <t>Manutenção do Observatório do Trabalho, Emprego e Renda</t>
  </si>
  <si>
    <t>Manutenção do Mercado Popular do Largo da Batalha</t>
  </si>
  <si>
    <t>Realização de atividades e eventos relacionados à empregabilidade e ao empreendedorismo para juventude</t>
  </si>
  <si>
    <t>Modernização dos Equipamentos do Programa Niterói Mais Segura</t>
  </si>
  <si>
    <t>Gestão e Desenvolvimento dos Núcleos de Inovação</t>
  </si>
  <si>
    <t>Manutenção do Projeto Encosta Verde</t>
  </si>
  <si>
    <t>Realização de Festividades e Eventos nas Administrações Regionais</t>
  </si>
  <si>
    <t>Realização de Exposição e Eventos Culturais nos equipamentos do Caminho Niemeyer</t>
  </si>
  <si>
    <t>Manutenção do Programa de Eficiência Energética - Telhados Fotovoltáicos nos próprios municipais e carros elétricos</t>
  </si>
  <si>
    <t>Mapeamento de vazios urbanos em regiões infraestruturadas para empreendimentos habitacionais de interesse social</t>
  </si>
  <si>
    <t>Gestão e Desenvolvimento dos Telecentros</t>
  </si>
  <si>
    <t>Realização de Eventos relacionados à Ciência, Tecnologia e Inovação</t>
  </si>
  <si>
    <t>Produção e Desenvolvimento de Tecnologia Assistiva e Acessível</t>
  </si>
  <si>
    <t>Manutenção do Centro Técnico Audiovisual</t>
  </si>
  <si>
    <t>Manutenção de Coworking Público concebido a partir do Programa Ecossistema de Inovação</t>
  </si>
  <si>
    <t>Gestão das Plataformas Urbanas Digitais</t>
  </si>
  <si>
    <t>Gestão e Expansão do Programa Poupança Escola</t>
  </si>
  <si>
    <t>Realização da Feira de Agronegócios do Parque Rural</t>
  </si>
  <si>
    <t>Manutenção das Centrais de Atendimento ao Cidadão nas Administrações Regionais</t>
  </si>
  <si>
    <t>Manutenção e conservação de espaço para reciclagem no Horto do Barreto</t>
  </si>
  <si>
    <t>Conservação e manutenção do espaço físico do estúdio público de música e dança no Horto do Barreto</t>
  </si>
  <si>
    <t>Manutenção de Parque Naturais Municipais</t>
  </si>
  <si>
    <t>Elaboração dos Planos de Manejo</t>
  </si>
  <si>
    <t>Realização de Capacitação dos Guardas Ambientais</t>
  </si>
  <si>
    <t>Realização do Mapeamento e Cadastramento da Fauna para Promoção da Proteção de Animais Silvestres</t>
  </si>
  <si>
    <t>Estudo de mapeamento das doenças infectocontagiosas no sistema de esgotamento</t>
  </si>
  <si>
    <t>Manutenção do Programa Veterinário Municipal</t>
  </si>
  <si>
    <t>Realização da Campanha de Adoção de Animais</t>
  </si>
  <si>
    <t>Realização de capacitação de veterinários da CEDA</t>
  </si>
  <si>
    <t>Implantação do Programa Veterinário Municipal</t>
  </si>
  <si>
    <t>Implementação do Programa Educação Animalista</t>
  </si>
  <si>
    <t>Realização de eventos de Proteção Animal</t>
  </si>
  <si>
    <t>Subsídio para integração tarifária do transporte público</t>
  </si>
  <si>
    <t>Manutenção do Arquivo de Plantas da SMU</t>
  </si>
  <si>
    <t>Manutenção do sistema de tecnologia da informação (MobNit)</t>
  </si>
  <si>
    <t>Manutenção do Projeto Arte na Rua</t>
  </si>
  <si>
    <t>Implantação e manutenção de alojamento para animais vítimas de maus-tratos (caninos e felinos)</t>
  </si>
  <si>
    <t>Manutenção do Aplicativo para Proteção Animal</t>
  </si>
  <si>
    <t>Energia Limpa</t>
  </si>
  <si>
    <t>TV Câmara</t>
  </si>
  <si>
    <t>Digitalização/Processo Digital</t>
  </si>
  <si>
    <t>Descentralização Orçamentária de Custeio Individualizado</t>
  </si>
  <si>
    <t>Implantação de Fiscalização Eletrônica Viária</t>
  </si>
  <si>
    <t>Manutenção e Conservação de Sinalização Semafórica</t>
  </si>
  <si>
    <t>Realização de Eventos e Campanhas Educacionais sobre Trânsito</t>
  </si>
  <si>
    <t>Realização de sorteio NITNOTA</t>
  </si>
  <si>
    <t>Acolhimento de moradores em situação de rua em decorrência da pandemia da Covid-19</t>
  </si>
  <si>
    <t>Programa de aquisição de cestas básicas para o benefício assistencial</t>
  </si>
  <si>
    <t>Saúde integral da população LGBTIA+</t>
  </si>
  <si>
    <t>Cursos de defesa pessoal nas unidades de ensino municipais</t>
  </si>
  <si>
    <t>Implantação e gestão das unidades de conservação</t>
  </si>
  <si>
    <t>Operacionalização do programa de assistência aos agentes de segurança vitimados e familiares</t>
  </si>
  <si>
    <t>Apoio a agricultura familiar</t>
  </si>
  <si>
    <t>Apoio à companhia de ballet de Niterói</t>
  </si>
  <si>
    <t>Edição e impressão de livros comemorativos - Niterói livros</t>
  </si>
  <si>
    <t>Implantação de gestão administrativa no Horto do Fonseca</t>
  </si>
  <si>
    <t>FUNDO DE EQUALIZAÇÃO DA RECEITA (FER)</t>
  </si>
  <si>
    <t>Cód Função</t>
  </si>
  <si>
    <t>Função padrão</t>
  </si>
  <si>
    <t>Sigla UO</t>
  </si>
  <si>
    <t>Unidade (Padrão)</t>
  </si>
  <si>
    <t>UO</t>
  </si>
  <si>
    <t>Área</t>
  </si>
  <si>
    <t>Descr Funcao</t>
  </si>
  <si>
    <t>CMN</t>
  </si>
  <si>
    <t>Adm. Reg. Barreto</t>
  </si>
  <si>
    <t>FuncaoRegional</t>
  </si>
  <si>
    <t>PGM</t>
  </si>
  <si>
    <t>Adm. Reg. Centro</t>
  </si>
  <si>
    <t>FuncaoCGM</t>
  </si>
  <si>
    <t>FPGM</t>
  </si>
  <si>
    <t>Adm. Reg. Cubango</t>
  </si>
  <si>
    <t>FuncaoCLIN</t>
  </si>
  <si>
    <t>SEXEC</t>
  </si>
  <si>
    <t>Adm. Reg. Engenhoca</t>
  </si>
  <si>
    <t>FuncaoCMN</t>
  </si>
  <si>
    <t>Adm. Reg. P. Cem Réis</t>
  </si>
  <si>
    <t>Adm. Reg. Fonseca</t>
  </si>
  <si>
    <t>FuncaoEFM</t>
  </si>
  <si>
    <t>Adm. Reg. I. da Conceição</t>
  </si>
  <si>
    <t>Adm. Reg. Icaraí</t>
  </si>
  <si>
    <t>FuncaoEGP</t>
  </si>
  <si>
    <t>Adm. Reg. Oceânica</t>
  </si>
  <si>
    <t>Adm. Reg. Ingá</t>
  </si>
  <si>
    <t>FuncaoEMUSA</t>
  </si>
  <si>
    <t>Adm. Reg. Itaipu</t>
  </si>
  <si>
    <t>FuncaoFAN</t>
  </si>
  <si>
    <t>Adm. Reg. Jurujuba</t>
  </si>
  <si>
    <t>FuncaoFBC</t>
  </si>
  <si>
    <t>Adm. Reg. L. da Batalha</t>
  </si>
  <si>
    <t>AGRICULTURA</t>
  </si>
  <si>
    <t>FuncaoFCE</t>
  </si>
  <si>
    <t>INDÚSTRIA</t>
  </si>
  <si>
    <t>Adm. Reg. S. Francisco</t>
  </si>
  <si>
    <t>Adm. Reg. Rio do Ouro</t>
  </si>
  <si>
    <t>FuncaoFER</t>
  </si>
  <si>
    <t>Adm. Reg. Sapê</t>
  </si>
  <si>
    <t>FuncaoFIA</t>
  </si>
  <si>
    <t>CGM</t>
  </si>
  <si>
    <t>FuncaoFMAS</t>
  </si>
  <si>
    <t>CLIN</t>
  </si>
  <si>
    <t>FuncaoFMCA</t>
  </si>
  <si>
    <t>FuncaoFME</t>
  </si>
  <si>
    <t>EFM</t>
  </si>
  <si>
    <t>FuncaoFMMU</t>
  </si>
  <si>
    <t>SMA</t>
  </si>
  <si>
    <t>FuncaoFMT</t>
  </si>
  <si>
    <t>SEPLAG</t>
  </si>
  <si>
    <t>EGP</t>
  </si>
  <si>
    <t>FuncaoFPGM</t>
  </si>
  <si>
    <t>EMUSA</t>
  </si>
  <si>
    <t>FuncaoFUHAB</t>
  </si>
  <si>
    <t>FAN</t>
  </si>
  <si>
    <t>FuncaoFUMTER</t>
  </si>
  <si>
    <t>SMF</t>
  </si>
  <si>
    <t>FBC</t>
  </si>
  <si>
    <t>FuncaoFUNDACAOSAUDE</t>
  </si>
  <si>
    <t>FCE</t>
  </si>
  <si>
    <t>FuncaoFUNDEPI</t>
  </si>
  <si>
    <t>FER</t>
  </si>
  <si>
    <t>FuncaoFUNDOSAUDE</t>
  </si>
  <si>
    <t>VP</t>
  </si>
  <si>
    <t>FIA</t>
  </si>
  <si>
    <t>FuncaoNELTUR</t>
  </si>
  <si>
    <t>SEMUG</t>
  </si>
  <si>
    <t>FMAS</t>
  </si>
  <si>
    <t>FuncaoNITPREV</t>
  </si>
  <si>
    <t>SMRI</t>
  </si>
  <si>
    <t>FuncaoNITPREVFIN</t>
  </si>
  <si>
    <t>SEOP</t>
  </si>
  <si>
    <t>FME</t>
  </si>
  <si>
    <t>FuncaoNITPREVPREV</t>
  </si>
  <si>
    <t>SMDCG</t>
  </si>
  <si>
    <t>FMMU</t>
  </si>
  <si>
    <t>FuncaoNITTRANS</t>
  </si>
  <si>
    <t>SMASES</t>
  </si>
  <si>
    <t>FMT</t>
  </si>
  <si>
    <t>FuncaoPGM</t>
  </si>
  <si>
    <t>RESERVAS</t>
  </si>
  <si>
    <t>FuncaoRESERVA</t>
  </si>
  <si>
    <t>FUHAB</t>
  </si>
  <si>
    <t>FuncaoSAE</t>
  </si>
  <si>
    <t>FUMTER</t>
  </si>
  <si>
    <t>NITPREVFIN</t>
  </si>
  <si>
    <t>FUNDACAOSAUDE</t>
  </si>
  <si>
    <t>FuncaoSECLIMA</t>
  </si>
  <si>
    <t>NITPREVPREV</t>
  </si>
  <si>
    <t>FUNDEPI</t>
  </si>
  <si>
    <t>FuncaoSECONSER</t>
  </si>
  <si>
    <t>NITPREV</t>
  </si>
  <si>
    <t>FUNDOSAUDE</t>
  </si>
  <si>
    <t>FuncaoSEDEN</t>
  </si>
  <si>
    <t>NELTUR</t>
  </si>
  <si>
    <t>SMS</t>
  </si>
  <si>
    <t>FuncaoSEMPAS</t>
  </si>
  <si>
    <t>FuncaoSEMUG</t>
  </si>
  <si>
    <t>SME</t>
  </si>
  <si>
    <t>NITTRANS</t>
  </si>
  <si>
    <t>FuncaoSEOP</t>
  </si>
  <si>
    <t>FuncaoSEPLAG</t>
  </si>
  <si>
    <t>RESERVA</t>
  </si>
  <si>
    <t>FuncaoSEXEC</t>
  </si>
  <si>
    <t>SMC</t>
  </si>
  <si>
    <t>SAE</t>
  </si>
  <si>
    <t>FuncaoSMA</t>
  </si>
  <si>
    <t>FuncaoSMAC</t>
  </si>
  <si>
    <t>SMAC</t>
  </si>
  <si>
    <t>SECLIMA</t>
  </si>
  <si>
    <t>FuncaoSMARHS</t>
  </si>
  <si>
    <t>SMDC</t>
  </si>
  <si>
    <t>SECONSER</t>
  </si>
  <si>
    <t>FuncaoSMASES</t>
  </si>
  <si>
    <t>SMDH</t>
  </si>
  <si>
    <t>SEDEN</t>
  </si>
  <si>
    <t>FuncaoSMC</t>
  </si>
  <si>
    <t>SEMPAS</t>
  </si>
  <si>
    <t>FuncaoSMCTI</t>
  </si>
  <si>
    <t>FuncaoSMDC</t>
  </si>
  <si>
    <t>SMID</t>
  </si>
  <si>
    <t>FuncaoSMDCG</t>
  </si>
  <si>
    <t>FuncaoSMDH</t>
  </si>
  <si>
    <t>FuncaoSME</t>
  </si>
  <si>
    <t>SMO</t>
  </si>
  <si>
    <t>FuncaoSMEL</t>
  </si>
  <si>
    <t>SMU</t>
  </si>
  <si>
    <t>FuncaoSMF</t>
  </si>
  <si>
    <t>SMARHS</t>
  </si>
  <si>
    <t>FuncaoSMHRF</t>
  </si>
  <si>
    <t>SMHRF</t>
  </si>
  <si>
    <t>FuncaoSMID</t>
  </si>
  <si>
    <t>FuncaoSMO</t>
  </si>
  <si>
    <t>SMCTI</t>
  </si>
  <si>
    <t>FuncaoSMRI</t>
  </si>
  <si>
    <t>FuncaoSMS</t>
  </si>
  <si>
    <t>FuncaoSMU</t>
  </si>
  <si>
    <t>FuncaoVP</t>
  </si>
  <si>
    <t>20</t>
  </si>
  <si>
    <t>SMEL</t>
  </si>
  <si>
    <t>22</t>
  </si>
  <si>
    <t>29</t>
  </si>
  <si>
    <t>Grupo de Natureza de Despesa</t>
  </si>
  <si>
    <t>Descrição</t>
  </si>
  <si>
    <t>Exemplos de utilização (MTO 2023)</t>
  </si>
  <si>
    <t>Pessoal e Encargos Sociais</t>
  </si>
  <si>
    <t>Despesas orçamentárias com pessoal ativo, inativo e pensionistas, relativas a mandatos eletivos, cargos, funções ou empregos, civis, militares e de membros de Poder, com quaisquer espécies remuneratórias, tais como vencimentos e vantagens, fixas e variáveis, subsídios, proventos da aposentadoria, reformas e pensões, inclusive adicionais, gratificações, horas extras e vantagens pessoais de qualquer natureza, bem como encargos sociais e contribuições recolhidas pelo ente às entidades de previdência, conforme estabelece o caput do art. 18 da Lei Complementar 101, de 2000.</t>
  </si>
  <si>
    <t>Juros e Encargos da Dívida</t>
  </si>
  <si>
    <t>Despesas orçamentárias com o pagamento de juros, comissões e outros encargos de operações de crédito internas e externas contratadas, bem como da dívida pública mobiliária.</t>
  </si>
  <si>
    <t>Outras Despesas Correntes</t>
  </si>
  <si>
    <t>Despesas orçamentárias com aquisição de material de consumo, pagamento de diárias, contribuições, subvenções, auxílio-alimentação, auxílio-transporte, além de outras despesas da categoria econômica “Despesas Correntes” não classificáveis nos demais grupos de natureza de despesa.</t>
  </si>
  <si>
    <t>Investimentos</t>
  </si>
  <si>
    <t>Despesas orçamentárias com softwares e com o planejamento e a execução de obras, inclusive com a aquisição de imóveis considerados necessários à realização destas últimas, e com a aquisição de instalações, equipamentos e material permanente.</t>
  </si>
  <si>
    <t>Inversões Financeiras</t>
  </si>
  <si>
    <t>Despesas orçamentárias com a aquisição de imóveis ou bens de capital já em utilização; aquisição de títulos representativos do capital de empresas ou entidades de qualquer espécie, já constituídas, quando a operação não importe aumento do capital; e com a constituição ou aumento do capital de empresas, além de outras despesas classificáveis neste grupo.</t>
  </si>
  <si>
    <t>Amortização da Dívida</t>
  </si>
  <si>
    <t>Despesas orçamentárias com o pagamento e/ou refinanciamento do principal e da atualização monetária ou cambial da dívida pública interna e externa, contratual ou mobiliária.</t>
  </si>
  <si>
    <t>Reserva de Contingência</t>
  </si>
  <si>
    <t>Grupo de Natureza exclusivo para Reservas de Contingência.</t>
  </si>
  <si>
    <t>Modalidade de Aplicação</t>
  </si>
  <si>
    <t>Transferências à União</t>
  </si>
  <si>
    <t>Despesas orçamentárias realizadas pelos Estados, Municípios ou pelo Distrito Federal, mediante transferência de recursos financeiros à União, inclusive para suas entidades da administração indireta.</t>
  </si>
  <si>
    <t>Transferências a Estados e ao Distrito Federal</t>
  </si>
  <si>
    <t>Despesas orçamentárias realizadas mediante transferência de recursos financeiros da União ou dos Municípios aos Estados e ao Distrito Federal, inclusive para suas entidades da administração indireta.</t>
  </si>
  <si>
    <t>Transferências a Instituições Privadas sem Fins Lucrativos</t>
  </si>
  <si>
    <t>Despesas orçamentárias realizadas mediante transferência de recursos financeiros a entidades sem fins lucrativos que não integrem a administração pública.</t>
  </si>
  <si>
    <t>Transferências a Instituições Privadas com Fins Lucrativos</t>
  </si>
  <si>
    <t>Despesas orçamentárias realizadas mediante transferência de recursos financeiros a entidades com fins lucrativos que não integrem a administração pública.</t>
  </si>
  <si>
    <t>Transferências a Instituições Multigovernamentais</t>
  </si>
  <si>
    <t>Despesas orçamentárias realizadas mediante transferência de recursos financeiros a entidades criadas e mantidas por dois ou mais entes da Federação ou por dois ou mais países, inclusive o Brasil, exclusive as transferências relativas à modalidade de aplicação 71 (Transferências a Consórcios Públicos mediante contrato de rateio).</t>
  </si>
  <si>
    <t>Transferências a Consórcios Públicos mediante contrato de rateio</t>
  </si>
  <si>
    <t>Despesas orçamentárias realizadas mediante transferência de recursos financeiros a entidades criadas sob a forma de consórcios públicos nos termos da Lei nº11.107, de 6 de abril de 2005, mediante contrato de rateio, objetivando a execução dos programas e ações dos respectivos entes consorciados, observado o disposto no § 1ºdo art. 11 da Portaria STN nº72, de 2012.</t>
  </si>
  <si>
    <t>Aplicações Diretas</t>
  </si>
  <si>
    <t>Aplicação direta, pela unidade orçamentária, dos créditos a ela alocados ou oriundos de descentralização de outras entidades integrantes ou não dos Orçamentos Fiscal ou da Seguridade Social, no âmbito da mesma esfera de governo.</t>
  </si>
  <si>
    <t>Aplicação Direta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</si>
  <si>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pagamento de impostos, taxas e contribuições, além de outras operações, quando o recebedor dos recursos também for órgão, fundo, autarquia, fundação, empresa estatal dependente ou outra entidade constante desses orçamentos, no âmbito da mesma esfera de Governo.</t>
  </si>
  <si>
    <t>A Definir</t>
  </si>
  <si>
    <t>Modalidade de utilização exclusiva do Poder Legislativo ou para classificação orçamentária da Reserva de Contingência e da Reserva do RPPS, vedada a execução orçamentária enquanto não houver sua definição.</t>
  </si>
  <si>
    <t>Descrição elemento de despesa</t>
  </si>
  <si>
    <t>APOSENTADORIAS E REFORMAS</t>
  </si>
  <si>
    <t>Despesas orçamentárias com pagamento de aposentadorias de servidores inativos e de agentes vinculados à Administração Pública, pelo Regime Próprio de Previdência do Servidor - RPPS, por outros institutos próprios de previdência ou diretamente pela Administração Pública, de reserva remunerada e de reformas dos militares.</t>
  </si>
  <si>
    <t>03</t>
  </si>
  <si>
    <t>PENSOES</t>
  </si>
  <si>
    <t>Despesas orçamentárias com pagamento de pensões civis, pelo Regime Próprio de Previdência do Servidor - RPPS, por outros institutos próprios de previdência ou diretamente pela Administração Pública, e de pensões militares, quando vinculadas a cargos públicos.</t>
  </si>
  <si>
    <t>CONTRATACAO POR TEMPO DETERMINADO</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</si>
  <si>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</si>
  <si>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BENEFICIO MENSAL AO DEFICIENTE E AO IDOSO</t>
  </si>
  <si>
    <t>Despesas orçamentárias decorrentes do cumprimento do art. 203, inciso V, da Constituição Federal, que dispõe: "Art. 203 -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a lei."</t>
  </si>
  <si>
    <t>07</t>
  </si>
  <si>
    <t>CONTRIBUICAO A ENTIDADES FECHADAS DE PREVIDENCIA</t>
  </si>
  <si>
    <t>Despesas orçamentárias com os encargos da entidade patrocinadora no regime de previdência fechada, para complementação de aposentadoria.</t>
  </si>
  <si>
    <t>OUTROS BENEFICIOS ASSISTENCIAIS</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</si>
  <si>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auxílio-reclusão; salário-família; e assistência-saúde.</t>
  </si>
  <si>
    <t>SEGURO DESEMPREGO E ABONO SALARIAL</t>
  </si>
  <si>
    <t>Despesas orçamentárias com pagamento do seguro-desemprego e do abono de que tratam o inciso II do art. 7º e o § 3º do art. 239 da Constituição Federal, respectivamente.</t>
  </si>
  <si>
    <t>VENCIMENTOS E VANTAGENS FIXAS - PESSOAL CIVIL</t>
  </si>
  <si>
    <t>Despesas orçamentárias com: Vencimento; Salário Pessoal Permanente; Vencimento ou Salário de Cargos de Confiança; Subsídios; Vencimento do Pessoal em Disponibilidade Remunerada; Auxílio-Doença (ou Licença para Tratamento de Saúde); Salário Maternidade (ou Licença Maternidade);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lº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 * No âmbito da União, a Gratificação por Encargo de Curso ou de Concurso deverá ser paga como “Outras Despesas Correntes” no elemento 36 - Outros Serviços de Terceiros - Pessoa Física.</t>
  </si>
  <si>
    <t>VENCIMENTOS E VANTAGENS FIXAS - PESSOAL MILITAR</t>
  </si>
  <si>
    <t>Despesas orçamentárias com: Soldo; Gratificação de Localidade Especial; Gratificação de Representação; Adicional de Tempo de Serviço; Adicional de Habilitação; Adicional de Compensação Orgânica; Adicional Militar; Adicional de Permanência; Adicional de Férias; Adicional Natalino; e outras despesas correlatas, de caráter permanente, previstas na estrutura remuneratória dos militares.</t>
  </si>
  <si>
    <t>OBRIGACOES PATRONAIS</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</si>
  <si>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</si>
  <si>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DIARIAS - PESSOAL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</si>
  <si>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</si>
  <si>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DIARIAS - PESSOAL MILITAR</t>
  </si>
  <si>
    <t>Despesas orçamentárias decorrentes do deslocamento do militar da sede de sua unidade por motivo de serviço, destinadas à indenização das despesas de alimentação e pousada.</t>
  </si>
  <si>
    <t>OUTRAS DESPESAS VARIAVEIS - PESSOAL CIVIL</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</si>
  <si>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</si>
  <si>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OUTRAS DESPESAS VARIAVEIS - PESSOAL MILITAR</t>
  </si>
  <si>
    <t>Despesas orçamentárias eventuais, de natureza remuneratória, devidas em virtude do exercício da atividade militar, exceto aquelas classificadas em elementos de despesas específicos.</t>
  </si>
  <si>
    <t>AUXÍLIO FINANCEIRO A ESTUDANTES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</si>
  <si>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</si>
  <si>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AUXILIO-FARDAMENTO</t>
  </si>
  <si>
    <t>Despesas orçamentárias com o auxílio-fardamento, pago diretamente ao servidor ou militar.</t>
  </si>
  <si>
    <t>AUXILIO FINANCEIRO A PESQUISADORES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</si>
  <si>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</si>
  <si>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21</t>
  </si>
  <si>
    <t>JUROS DA DÍVIDA POR CONTRATO</t>
  </si>
  <si>
    <t>Despesas orçamentárias com juros referentes a operações de crédito efetivamente contratadas.</t>
  </si>
  <si>
    <t>OUTROS ENCARGOS SOBRE A DIVIDA POR CONTRATO</t>
  </si>
  <si>
    <t>Despesas orçamentárias com outros encargos da dívida pública contratada, tais como: taxas, comissões bancárias, prêmios, imposto de renda e outros encargos.</t>
  </si>
  <si>
    <t>JUROS, DESAGIOS E DESCONTOS DA DIVIDA MOBILIARIA</t>
  </si>
  <si>
    <t>Despesas orçamentárias com a remuneração real devida pela aplicação de capital de terceiros em títulos públicos.</t>
  </si>
  <si>
    <t>24</t>
  </si>
  <si>
    <t>OUTROS ENCARGOS SOBRE A DIVIDA MOBILIARIA</t>
  </si>
  <si>
    <t>Despesas orçamentárias com outros encargos da dívida mobiliária, tais como: comissão, corretagem, seguro, etc.</t>
  </si>
  <si>
    <t>25</t>
  </si>
  <si>
    <t>ENCARGOS SOBRE OPERACOES DE CREDITO POR ANTECIPACAO DA RECEITA</t>
  </si>
  <si>
    <t>Despesas orçamentárias com o pagamento de encargos da dívida pública, inclusive os juros decorrentes de operações de crédito por antecipação da receita, conforme art. 165, § 8º, da Constituição.</t>
  </si>
  <si>
    <t>OBRIGACOES DECORRENTES DE POLITICA MONETARIA</t>
  </si>
  <si>
    <t>Despesas orçamentárias com a cobertura do resultado negativo do Banco Central do Brasil, como autoridade monetária, apurado em balanço, nos termos da legislação vigente.</t>
  </si>
  <si>
    <t>ENCARGOS PELA HONRA DE AVAIS, GARANTIAS, SEGUROS E SIMILIARES</t>
  </si>
  <si>
    <t>Despesas orçamentárias que a administração é compelida a realizar em decorrência da honra de avais, garantias, seguros, fianças e similares concedidos.</t>
  </si>
  <si>
    <t>REMUNERACAO DE COTAS DE FUNDOS AUTARQUICOS</t>
  </si>
  <si>
    <t>Despesas orçamentárias com encargos decorrentes da remuneração de cotas de fundos autárquicos, à semelhança de dividendos, em razão dos resultados positivos desses fundos.</t>
  </si>
  <si>
    <t>DISTRIBUICAO DE RESULTADO DE EMPRESAS ESTATAIS DEPENDENTES</t>
  </si>
  <si>
    <t>Despesas orçamentárias com a distribuição de resultado positivo de empresas estatais dependentes, inclusive a título de dividendos e participação de empregados nos referidos resultados.</t>
  </si>
  <si>
    <t>MATERIAL DE CONSUMO</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</si>
  <si>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</si>
  <si>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31</t>
  </si>
  <si>
    <t>PREMIACOES CULTURAIS, ARTISTICAS, CIENTIFICAS, DESPORTIVAS E OUTRAS</t>
  </si>
  <si>
    <t>Despesas orçamentárias com a aquisição de prêmios, condecorações, medalhas, troféus, bem como com o pagamento de prêmios em pecúnia, inclusive decorrentes de sorteios lotéricos.</t>
  </si>
  <si>
    <t>32</t>
  </si>
  <si>
    <t>MATERIAL DE DISTRIBUICAO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</si>
  <si>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</si>
  <si>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PASSAGENS E DESPESAS COM LOCOMOCAO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</si>
  <si>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</si>
  <si>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34</t>
  </si>
  <si>
    <t>OUTRAS DESPESAS DE PESSOAL DECORRENTES DE  CONTRATOS DE TERCEIRIZACAO</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</si>
  <si>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 da Lei Complementar no 101, de 2000, computadas para fins de limites da despesa total com pessoal previstos no art. 19 dessa Lei.</t>
  </si>
  <si>
    <t>SERVICOS DE CONSULTORIA</t>
  </si>
  <si>
    <t>Despesas orçamentárias decorrentes de contratos com pessoas físicas ou jurídicas, prestadoras de serviços nas áreas de consultorias técnicas ou auditorias financeiras ou jurídicas, ou assemelhadas.</t>
  </si>
  <si>
    <t>36</t>
  </si>
  <si>
    <t>OUTROS SERVICOS DE TERCEIROS - PESSOA FISICA</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</si>
  <si>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*No âmbito da União, a Gratificação por Encargo de Curso ou de Concurso deverá ser paga como “Outras Despesas Correntes” no elemento 36 - Outros Serviços de Terceiros -PessoaFísica.</t>
  </si>
  <si>
    <t>37</t>
  </si>
  <si>
    <t>LOCACAO DE MAO-DE-OBRA</t>
  </si>
  <si>
    <t>Despesas orçamentárias com prestação de serviços por pessoas jurídicas para órgãos públicos, tais como limpeza e higiene, vigilância ostensiva e outros, nos casos em que o contrato especifique o quantitativo físico do pessoal a ser utilizado.</t>
  </si>
  <si>
    <t>38</t>
  </si>
  <si>
    <t>ARRENDAMENTO MERCANTIL</t>
  </si>
  <si>
    <t>Despesas orçamentárias com contratos de arrendamento mercantil, com opção ou não de compra do bem de propriedade do arrendador.</t>
  </si>
  <si>
    <t>OUTROS SERVICOS DE TERCEIROS-PESSOA JURIDICA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</si>
  <si>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</si>
  <si>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40</t>
  </si>
  <si>
    <t>SERVIÇOS DE TEC DA INFORMAÇÃO E COMUNICAÇÃO-PJ</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</si>
  <si>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sistemas, comunicação de dados, serviços de telefonia fixa e móvel, quando integrarem pacote de comunicação de dados, suporte a usuários de TIC, suporte de infraestrutura de TIC, serviços técnicos profissionais de TIC, manutenção e conservação de equipamentos de TIC, digitalização, outsourcing de impressão e serviços relacionados a computação em nuvem, treinamento e capacitação em TIC, tratamento de dados, conteúdo de web; e outros congêneres.</t>
  </si>
  <si>
    <t>CONTRIBUICOES</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</si>
  <si>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</si>
  <si>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42</t>
  </si>
  <si>
    <t>AUXILIOS</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</si>
  <si>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</si>
  <si>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43</t>
  </si>
  <si>
    <t>SUBVENCOES SOCIAIS</t>
  </si>
  <si>
    <t>Despesas orçamentárias para cobertura de despesas de instituições privadas de caráter assistencial ou cultural, sem finalidade lucrativa, de acordo com os artigos 16, parágrafo único, e 17 da Lei nº 4.320/1964, observado o disposto no art. 26 da LRF.</t>
  </si>
  <si>
    <t>45</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</si>
  <si>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</si>
  <si>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</si>
  <si>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46</t>
  </si>
  <si>
    <t>AUXILIO-ALIMENTACAO</t>
  </si>
  <si>
    <t>Despesas orçamentárias com auxílio-alimentação pagas em forma de pecúnia, de bilhete ou de cartão magnético, diretamente aos militares, servidores, estagiários ou empregados da Administração Pública direta e indireta.</t>
  </si>
  <si>
    <t>47</t>
  </si>
  <si>
    <t>OBRIGACOES TRIBUTARIAS E CONTRIBUTIVAS</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</si>
  <si>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</si>
  <si>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48</t>
  </si>
  <si>
    <t>OUTROS AUXILIOS FINANCEIROS A PESSOA FISICA</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</si>
  <si>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</si>
  <si>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49</t>
  </si>
  <si>
    <t>AUXILIO-TRANSPORTE</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</si>
  <si>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</si>
  <si>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OBRAS E INSTALAÇÕES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</si>
  <si>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</si>
  <si>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52</t>
  </si>
  <si>
    <t>EQUIPAMENTOS E MATERIAL PERMANENTE</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</si>
  <si>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</si>
  <si>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53</t>
  </si>
  <si>
    <t>APOSENTADORIA DO RGPS - AREA RURAL</t>
  </si>
  <si>
    <t>Despesas orçamentárias com pagamento de aposentadorias dos segurados do plano de benefícios do Regime Geral de Previdência Social - RGPS, relativos à área rural.</t>
  </si>
  <si>
    <t>54</t>
  </si>
  <si>
    <t>APOSENTADORIAS DO RGPS - AREA URBANA</t>
  </si>
  <si>
    <t>Despesas orçamentárias com pagamento de aposentadorias dos segurados do plano de benefícios do Regime Geral de Previdência Social - RGPS, relativos à área urbana.</t>
  </si>
  <si>
    <t>55</t>
  </si>
  <si>
    <t>PENSOES DO RGPS - AREA RURAL</t>
  </si>
  <si>
    <t>Despesas orçamentárias com pagamento de pensionistas do plano de benefícios do Regime Geral de Previdência Social - RGPS, inclusive decorrentes de sentenças judiciais, todas relativas à área rural.</t>
  </si>
  <si>
    <t>56</t>
  </si>
  <si>
    <t>PENSOES DO RGPS - AREA URBANA</t>
  </si>
  <si>
    <t>Despesas orçamentárias com pagamento de pensionistas do plano de benefícios do Regime Geral de Previdência Social - RGPS, inclusive decorrentes de sentenças judiciais, todas relativas à área urbana.</t>
  </si>
  <si>
    <t>57</t>
  </si>
  <si>
    <t>OUTROS BENEFICIOS DO RGPS - AREA RURAL</t>
  </si>
  <si>
    <t>Despesas orçamentárias com benefícios do Regime Geral de Previdência Social - RGPS relativas à área rural, exclusive aposentadoria e pensões.</t>
  </si>
  <si>
    <t>58</t>
  </si>
  <si>
    <t>OUTROS BENEFICIOS DO RGPS - AREA URBANA</t>
  </si>
  <si>
    <t>Despesas orçamentárias com benefícios do Regime Geral de Previdência Social - RGPS relativas à área urbana, exclusive aposentadoria e pensões.</t>
  </si>
  <si>
    <t>59</t>
  </si>
  <si>
    <t>PENSOES ESPECIAIS</t>
  </si>
  <si>
    <t>Despesas orçamentárias com pagamento de pensões especiais, inclusive as de caráter indenizatório, concedidas por legislação específica ou por determinação judicial, quando não vinculadas a cargos públicos.</t>
  </si>
  <si>
    <t>61</t>
  </si>
  <si>
    <t>AQUISICAO DE IMOVEIS</t>
  </si>
  <si>
    <t>Despesas orçamentárias com a aquisição de imóveis considerados necessários à realização de obras ou para sua pronta utilização.</t>
  </si>
  <si>
    <t>62</t>
  </si>
  <si>
    <t>AQUISICAO DE PRODUTOS PARA REVENDA</t>
  </si>
  <si>
    <t>Despesas orçamentárias com a aquisição de bens destinados à venda futura.</t>
  </si>
  <si>
    <t>63</t>
  </si>
  <si>
    <t>AQUISICAO DE TITULOS DE CREDITO</t>
  </si>
  <si>
    <t>Despesas orçamentárias com a aquisição de títulos de crédito não representativos de quotas de capital de empresas.</t>
  </si>
  <si>
    <t>64</t>
  </si>
  <si>
    <t>AQUISICAO DE TITULOS REPRESENTATIVOS DE CAPITAL JÁ INTEGRALIZADO</t>
  </si>
  <si>
    <t>Despesas orçamentárias com a aquisição de ações ou quotas de qualquer tipo de sociedade, desde que tais títulos não representem constituição ou aumento de capital.</t>
  </si>
  <si>
    <t>65</t>
  </si>
  <si>
    <t>CONSTITUCAO OU AUMENTO DE CAPITAL DE EMPRESAS</t>
  </si>
  <si>
    <t>Despesas orçamentárias com a constituição ou aumento de capital de empresas industriais, agrícolas, comerciais ou financeiras, mediante subscrição de ações representativas do seu capital social.</t>
  </si>
  <si>
    <t>66</t>
  </si>
  <si>
    <t>CONCESSAO DE EMPRESTIMOS E FINANCIAMENTOS</t>
  </si>
  <si>
    <t>Despesas orçamentárias com a concessão de qualquer empréstimo ou financiamento, inclusive bolsas
de estudo reembolsáveis.</t>
  </si>
  <si>
    <t>67</t>
  </si>
  <si>
    <t>DEPOSITOS COMPULSORIOS</t>
  </si>
  <si>
    <t>Despesas orçamentárias com depósitos compulsórios exigidos por legislação específica, ou determinados por decisão judicial.</t>
  </si>
  <si>
    <t>70</t>
  </si>
  <si>
    <t>RATEIO PELA PARTICIPAÇÃO EM CONSÓRCIO PÚBLICO</t>
  </si>
  <si>
    <t>Despesa orçamentária relativa ao rateio das despesas decorrentes da participação do ente Federativo em Consórcio Público instituído nos termos da Lei nº 11.107, de 6 de abril de 2005.</t>
  </si>
  <si>
    <t>71</t>
  </si>
  <si>
    <t>PRINCIPAL DA DIVIDA POR CONTRATO</t>
  </si>
  <si>
    <t>Despesas orçamentárias com a amortização efetiva do principal da dívida pública contratual, interna e externa.</t>
  </si>
  <si>
    <t>72</t>
  </si>
  <si>
    <t>PRINCIPAL DA MOBILIARIA</t>
  </si>
  <si>
    <t>Despesas orçamentárias com a amortização efetiva do valor nominal do título da dívida pública mobiliária, interna e externa.</t>
  </si>
  <si>
    <t>73</t>
  </si>
  <si>
    <t>CORRECAO MONETARIA OU CAMBIAL DA DIVIDA CONTRATUAL RESGATADA</t>
  </si>
  <si>
    <t>Despesas orçamentárias decorrentes da atualização do valor do principal da dívida contratual, interna e externa, efetivamente amortizado.</t>
  </si>
  <si>
    <t>74</t>
  </si>
  <si>
    <t>CORRECAO MONETARIA OU CAMBIAL DA DIVIDA MONETARIA RESGATADA</t>
  </si>
  <si>
    <t>Despesas orçamentárias decorrentes da atualização do valor nominal do título da dívida pública mobiliária, efetivamente amortizado.</t>
  </si>
  <si>
    <t>75</t>
  </si>
  <si>
    <t>CORRECAO MONETARIA DA DIVIDA DE OPERACOES DE CREDITO POR ANTECIPACAO DA RECEITA</t>
  </si>
  <si>
    <t>Despesas orçamentárias com correção monetária da dívida decorrente de operação de crédito por antecipação de receita.</t>
  </si>
  <si>
    <t>76</t>
  </si>
  <si>
    <t>PRINCIPAL CORRIGIDO DA DIVIDA MOBILIARIA REFINANCIADO</t>
  </si>
  <si>
    <t>Despesas orçamentárias com o refinanciamento do principal da dívida pública mobiliária, interna e externa, inclusive correção monetária ou cambial, com recursos provenientes da emissão de novos títulos da dívida pública mobiliária.</t>
  </si>
  <si>
    <t>77</t>
  </si>
  <si>
    <t>PRINCIPAL CORRIGIDO DA DIVIDA CONTRATUAL REFINANCIADO</t>
  </si>
  <si>
    <t>Despesas orçamentárias com o refinanciamento do principal da dívida pública contratual, interna e externa, inclusive correção monetária ou cambial, com recursos provenientes da emissão de títulos da dívida pública mobiliária.</t>
  </si>
  <si>
    <t>81</t>
  </si>
  <si>
    <t>DISTRIBUICAO CONTITUCIONAL OU LEGAL DE RECEITAS</t>
  </si>
  <si>
    <t>Despesas orçamentárias decorrentes da transferência a órgãos e entidades públicos, inclusive de outras esferas de governo, ou a instituições privadas, de receitas tributárias, de contribuições e de outras receitas vinculadas, prevista na Constituição ou em leis específicas, cuja competência de arrecadação é do órgão transferidor.</t>
  </si>
  <si>
    <t>82</t>
  </si>
  <si>
    <t>APORTE DE RECURSOS PELO PARCEIRO PUBLICO EM FAVOR DO PARCEIRO PRIVADO DECORRENTE DE CONTRATO DE PARCERIA PUBLICO-PRIVADA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</si>
  <si>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nº 11.079, de 30 de dezembro de 2004.</t>
  </si>
  <si>
    <t>83</t>
  </si>
  <si>
    <t>DESPESAS DECORRENTES DE CONTRATO DE PARCERIA PUBLICO-PRIVADA - PPP, EXCETO SUBVENCOES ECONOMICAS, APORTE E FUNDO GARANTIDOR</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</si>
  <si>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</si>
  <si>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84</t>
  </si>
  <si>
    <t>DESPESAS DECORRENTES DA 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</si>
  <si>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</si>
  <si>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85</t>
  </si>
  <si>
    <t>CONTRATO DE GESTÃO</t>
  </si>
  <si>
    <t>Despesas orçamentárias decorrentes de transferências às organizações sociais ou outras entidades privadas sem fins lucrativos para execução de serviços no âmbito do contrato de gestão firmado com o Poder Público.</t>
  </si>
  <si>
    <t>86</t>
  </si>
  <si>
    <t>COMPENSAÇÕES A REGIMES DE PREVIDÊNCIA</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</si>
  <si>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</si>
  <si>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91</t>
  </si>
  <si>
    <t>SENTENCAS JUDICIAIS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</si>
  <si>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</si>
  <si>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92</t>
  </si>
  <si>
    <t>DESPESAS DE EXERCICIOS ANTERIORES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</si>
  <si>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</si>
  <si>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93</t>
  </si>
  <si>
    <t>INDENIZACOES E RESTITUICOES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</si>
  <si>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</si>
  <si>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94</t>
  </si>
  <si>
    <t>INDENIZACOES TRABALHISTAS</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</si>
  <si>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</si>
  <si>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95</t>
  </si>
  <si>
    <t>INDENIZACAO PELA EXECUCAO DE TRABALHOS DE CAMPO</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</si>
  <si>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</si>
  <si>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96</t>
  </si>
  <si>
    <t>RESSARCIMENTO DE DESPESAS  DE PESSOAL REQUISITADO</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</si>
  <si>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</si>
  <si>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97</t>
  </si>
  <si>
    <t>APORTE PARA COBERTURA DE DÉFICIT ATUARIAL DO RPPS</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</si>
  <si>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</si>
  <si>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98</t>
  </si>
  <si>
    <t>DESPESAS DO ORÇAMENTO DE INVESTIMENTO</t>
  </si>
  <si>
    <t>Despesas orçamentárias decorrentes da execução das programações do Orçamento de Investimento.</t>
  </si>
  <si>
    <t>99</t>
  </si>
  <si>
    <t>RESERVA DE CONTINGENCIA</t>
  </si>
  <si>
    <t>Elemento transitório que deverá ser utilizado enquanto se aguarda a classificação em elemento específico, vedada a sua utilização na execução orçamentária.</t>
  </si>
  <si>
    <t>Cód Órgão</t>
  </si>
  <si>
    <t>Cód UO</t>
  </si>
  <si>
    <t>Classif Instit</t>
  </si>
  <si>
    <t>Regional</t>
  </si>
  <si>
    <t>ADMINISTRACAO REGIONAL DO BARRETO</t>
  </si>
  <si>
    <t>28.01</t>
  </si>
  <si>
    <t>ADMINISTRAÇÃO REGIONAL DO CENTRO E PONTA D'AREIA</t>
  </si>
  <si>
    <t>82.01</t>
  </si>
  <si>
    <t>ADMINISTRAÇÃO REGIONAL DE CUBANGO,STA ROSA E VITAL</t>
  </si>
  <si>
    <t>75.01</t>
  </si>
  <si>
    <t>ADMINISTRACAO REGIONAL DA ENGENHOCA</t>
  </si>
  <si>
    <t>30.01</t>
  </si>
  <si>
    <t>ADMINISTRACAO REGIONAL DO FONSECA</t>
  </si>
  <si>
    <t>31.01</t>
  </si>
  <si>
    <t>ADMINISTRACAO REGIONAL DA ILHA DA CONCEICAO</t>
  </si>
  <si>
    <t>44</t>
  </si>
  <si>
    <t>44.01</t>
  </si>
  <si>
    <t>ADMINISTRACAO REGIONAL DE ICARAI</t>
  </si>
  <si>
    <t>32.01</t>
  </si>
  <si>
    <t>ADMINISTRACAO REGIONAL DO INGA</t>
  </si>
  <si>
    <t>33.01</t>
  </si>
  <si>
    <t>ADMINISTRAÇÃO REGIONAL DE ITAIPU E ENGENHO DO MATO</t>
  </si>
  <si>
    <t>79</t>
  </si>
  <si>
    <t>79.01</t>
  </si>
  <si>
    <t>ADMINISTRACAO REGIONAL DE JURUJUBA</t>
  </si>
  <si>
    <t>59.01</t>
  </si>
  <si>
    <t>ADMINISTRACAO REGIONAL DO LARGO DA BATALHA</t>
  </si>
  <si>
    <t>34.01</t>
  </si>
  <si>
    <t>ADMINISTRACAO REGIONAL DA REGIAO OCEANICA</t>
  </si>
  <si>
    <t>43.01</t>
  </si>
  <si>
    <t>ADM REGIONAL DO PONTO CEM REIS E ADJACÊNCIAS</t>
  </si>
  <si>
    <t>45.01</t>
  </si>
  <si>
    <t>ADMINISTRACAO REGIONAL DO RIO DO OURO</t>
  </si>
  <si>
    <t>39.01</t>
  </si>
  <si>
    <t>ADMINISTRACAO REGIONAL DE SAO FRANCISCO</t>
  </si>
  <si>
    <t>38.01</t>
  </si>
  <si>
    <t>ADMINISTRACAO REGIONAL DO SAPE,BADU E MATAPACA</t>
  </si>
  <si>
    <t>27.01</t>
  </si>
  <si>
    <t>Adm. Reg. Ten. Jardim</t>
  </si>
  <si>
    <t>ADMINISTRACAO REGIONAL DE TENENTE JARDIM</t>
  </si>
  <si>
    <t>60</t>
  </si>
  <si>
    <t>60.01</t>
  </si>
  <si>
    <t>CONTROLADORIA GERAL DO MUNICÍPIO</t>
  </si>
  <si>
    <t>72.01</t>
  </si>
  <si>
    <t>COMPANHIA DE LIMPEZA DE NITEROI - CLIN</t>
  </si>
  <si>
    <t>42.61</t>
  </si>
  <si>
    <t>Câmara</t>
  </si>
  <si>
    <t>CÂMARA MUNICIPAL DE NITEROI</t>
  </si>
  <si>
    <t>01.01</t>
  </si>
  <si>
    <t>ENC FINANC DO MUNICIPIO- REC SOB SUPERVISAO DA SMF</t>
  </si>
  <si>
    <t>24.01</t>
  </si>
  <si>
    <t>ESCRITÓRIO DE GESTÃO DE PROJETOS</t>
  </si>
  <si>
    <t>84.01</t>
  </si>
  <si>
    <t>EMPRESA MUN DE MORADIA, URBANIZACAO E SANEAMENTO</t>
  </si>
  <si>
    <t>53.51</t>
  </si>
  <si>
    <t>41.41</t>
  </si>
  <si>
    <t>FUNDO BANCO COMUNITARIO DE NITEROI</t>
  </si>
  <si>
    <t>16.74</t>
  </si>
  <si>
    <t>FMCEM</t>
  </si>
  <si>
    <t>FUNDO MUNICIPAL DE CRED. EMERGENCIAL DO MUNICIPIO</t>
  </si>
  <si>
    <t>22.11</t>
  </si>
  <si>
    <t>FUNDO DE EQUALIZAÇÃO DA RECEITA</t>
  </si>
  <si>
    <t>21.10</t>
  </si>
  <si>
    <t>Assistência</t>
  </si>
  <si>
    <t>FUNDO PARA INFANCIA E ADOLESCENCIA - FIA</t>
  </si>
  <si>
    <t>16.73</t>
  </si>
  <si>
    <t>FUNDO MUNICIPAL PARA ASSISTENCIA SOCIAL - FMAS</t>
  </si>
  <si>
    <t>16.72</t>
  </si>
  <si>
    <t>Ambiente</t>
  </si>
  <si>
    <t>FUNDO MUNICIPAL DE CONSERVACAO AMBIENTAL - FMCA</t>
  </si>
  <si>
    <t>42.74</t>
  </si>
  <si>
    <t>FMDC</t>
  </si>
  <si>
    <t>Consumidor</t>
  </si>
  <si>
    <t>Fundo Municipal de Defesa do Consumidor</t>
  </si>
  <si>
    <t>67.10</t>
  </si>
  <si>
    <t>Educação</t>
  </si>
  <si>
    <t>FUNDACAO MUNICIPAL DE EDUCACAO - FME</t>
  </si>
  <si>
    <t>20.43</t>
  </si>
  <si>
    <t>FMFES</t>
  </si>
  <si>
    <t>Fundo Municipal de Fomento à Economia Solidária</t>
  </si>
  <si>
    <t>16.10</t>
  </si>
  <si>
    <t>FUNDO MUNICIPAL DE MOBILIDADE URBANA</t>
  </si>
  <si>
    <t>22.85</t>
  </si>
  <si>
    <t>Mobilidade</t>
  </si>
  <si>
    <t>FUNDO MUNICIPAL DE TRANSPORTE</t>
  </si>
  <si>
    <t>22.83</t>
  </si>
  <si>
    <t>FUNDO ESPECIAL DA PROCURADORIA GERAL DE NITERÓI</t>
  </si>
  <si>
    <t>12.10</t>
  </si>
  <si>
    <t>Habitação</t>
  </si>
  <si>
    <t>FUNDO M. DE HABITAÇÃO DE INTERESSE SOCIAL - FUHAB</t>
  </si>
  <si>
    <t>56.75</t>
  </si>
  <si>
    <t>FUMCITEC</t>
  </si>
  <si>
    <t>FUNDO MUNICIPAL DE ESTIMULO A CIENCIA E TECNOLOGIA</t>
  </si>
  <si>
    <t>20.10</t>
  </si>
  <si>
    <t>Trabalho</t>
  </si>
  <si>
    <t>FUNDO MUNICIPAL DO TRABALHO, EMPREGO E RENDA</t>
  </si>
  <si>
    <t>10.71</t>
  </si>
  <si>
    <t>Saúde</t>
  </si>
  <si>
    <t>FUNDACAO MUNICIPAL DE SAUDE - FMS</t>
  </si>
  <si>
    <t>25.42</t>
  </si>
  <si>
    <t>Idoso</t>
  </si>
  <si>
    <t>FUNDO PARA DEFESA DOS DIREITOS DA PESSOA IDOSA</t>
  </si>
  <si>
    <t>65.10</t>
  </si>
  <si>
    <t>FUNDO MUNICIPAL DE SAUDE</t>
  </si>
  <si>
    <t>25.43</t>
  </si>
  <si>
    <t>NITEROI EMPRESA DE LAZER E TURISMO - NELTUR</t>
  </si>
  <si>
    <t>10.52</t>
  </si>
  <si>
    <t>NITEROI PREV - NITPREV</t>
  </si>
  <si>
    <t>10.82</t>
  </si>
  <si>
    <t>10.83</t>
  </si>
  <si>
    <t>10.84</t>
  </si>
  <si>
    <t>NITEROI TRANSPORTE E TRANSITO S/A - NITTRANS</t>
  </si>
  <si>
    <t>22.82</t>
  </si>
  <si>
    <t>PROCURADORIA GERAL DO MUNICIPIO</t>
  </si>
  <si>
    <t>12.01</t>
  </si>
  <si>
    <t>Reserva</t>
  </si>
  <si>
    <t>99.99</t>
  </si>
  <si>
    <t>SECRETARIA MUNICIPAL DO CLIMA</t>
  </si>
  <si>
    <t>81.01</t>
  </si>
  <si>
    <t>SEC MUNICIPAL DE CONSERVACAO E SERVICOS PÚBLICOS</t>
  </si>
  <si>
    <t>26.01</t>
  </si>
  <si>
    <t>SECRETARIA MUNICIPAL DE DESENV. ECONOMICO</t>
  </si>
  <si>
    <t>52.01</t>
  </si>
  <si>
    <t>SECRETARIA MUNICIPAL DE PARTICIPACAO SOCIAL</t>
  </si>
  <si>
    <t>13.01</t>
  </si>
  <si>
    <t>SECRETARIA DE GOVERNO</t>
  </si>
  <si>
    <t>15.01</t>
  </si>
  <si>
    <t>SECRETARIA MUNICIPAL DE ORDEM PUBLICA</t>
  </si>
  <si>
    <t>19.01</t>
  </si>
  <si>
    <t>SEC MUN DE PLANEJAMENTO, ORÇAMENTO E MOD. GESTAO</t>
  </si>
  <si>
    <t>23.01</t>
  </si>
  <si>
    <t>SECRETARIA EXECUTIVA DO PREFEITO</t>
  </si>
  <si>
    <t>10.01</t>
  </si>
  <si>
    <t>SECRETARIA MUNICIPAL DE AÇÕES ESTRATÉGICAS</t>
  </si>
  <si>
    <t>83.01</t>
  </si>
  <si>
    <t>SECRETARIA MUNICIPAL DE ADMINISTRACAO</t>
  </si>
  <si>
    <t>17.01</t>
  </si>
  <si>
    <t>SECRETARIA MUNICIPAL DE ACESSIBILIDADE</t>
  </si>
  <si>
    <t>78</t>
  </si>
  <si>
    <t>78.01</t>
  </si>
  <si>
    <t>SEC MUN MEIO AMB, REC. HÍDRICOS E SUSTENTABILIDADE</t>
  </si>
  <si>
    <t>42.01</t>
  </si>
  <si>
    <t>SEC MUN DE ASSISTENCIA SOCIAL E ECONOMIA SOLIDÁRIA</t>
  </si>
  <si>
    <t>16.01</t>
  </si>
  <si>
    <t>SECRETARIA MUNICIPAL DAS CULTURAS</t>
  </si>
  <si>
    <t>41.01</t>
  </si>
  <si>
    <t>SEC MUNICIPAL DE CIÊNCIA, TECNOLOGIA E INOVAÇÃO</t>
  </si>
  <si>
    <t>77.01</t>
  </si>
  <si>
    <t>SEC MUNICIPAL DE EDUCAÇÃO CIÊNCIA E TECNOLOGIA</t>
  </si>
  <si>
    <t>SECRETARIA MUNICIPAL DE DEFESA DO CONSUMIDOR</t>
  </si>
  <si>
    <t>67.01</t>
  </si>
  <si>
    <t>SECRETARIA MUNICIPAL DE DEFESA CIVIL E GEOTECNIA</t>
  </si>
  <si>
    <t>73.01</t>
  </si>
  <si>
    <t>SECRETARIA MUNICIPAL DE DIREITOS HUMANOS</t>
  </si>
  <si>
    <t>76.01</t>
  </si>
  <si>
    <t>SECRETARIA MUNICIPAL DE EDUCAÇÃO</t>
  </si>
  <si>
    <t>20.01</t>
  </si>
  <si>
    <t>SECRETARIA MUNICIPAL DE ESPORTES E LAZER</t>
  </si>
  <si>
    <t>14.01</t>
  </si>
  <si>
    <t>SECRETARIA MUNICIPAL DE FAZENDA</t>
  </si>
  <si>
    <t>21.01</t>
  </si>
  <si>
    <t>SECRETARIA MUNICIPAL DE HABITACAO E REGULARIZACAO</t>
  </si>
  <si>
    <t>56.01</t>
  </si>
  <si>
    <t>SECRETARIA MUNICIPAL DO IDOSO</t>
  </si>
  <si>
    <t>65.01</t>
  </si>
  <si>
    <t>SECRETARIA MUNICIPAL DE OBRAS E INFRAESTRUTURA</t>
  </si>
  <si>
    <t>53.01</t>
  </si>
  <si>
    <t>SECRETARIA MUNICIPAL DAS RELAÇÕES INSTITUCIONAIS</t>
  </si>
  <si>
    <t>80</t>
  </si>
  <si>
    <t>80.01</t>
  </si>
  <si>
    <t>SECRETARIA MUNICIPAL DE SAUDE</t>
  </si>
  <si>
    <t>25.01</t>
  </si>
  <si>
    <t>SECRETARIA MUNICIPAL DE URBANISMO E MOBILIDADE</t>
  </si>
  <si>
    <t>22.01</t>
  </si>
  <si>
    <t>GABINETE DO VICE-PREFEITO</t>
  </si>
  <si>
    <t>11.01</t>
  </si>
  <si>
    <t>Bloco</t>
  </si>
  <si>
    <t>Fonte_Concat</t>
  </si>
  <si>
    <t>Fonte</t>
  </si>
  <si>
    <t>Descrição da Fonte</t>
  </si>
  <si>
    <t>Detalhamento</t>
  </si>
  <si>
    <t>Código CO</t>
  </si>
  <si>
    <t>Descrição CO</t>
  </si>
  <si>
    <t>Detalhamento CO</t>
  </si>
  <si>
    <t>Concat FR</t>
  </si>
  <si>
    <t>RECURSOS LIVRES (NÃO VINCULADOS)</t>
  </si>
  <si>
    <t>Recursos não vinculados de Impostos</t>
  </si>
  <si>
    <t>00</t>
  </si>
  <si>
    <t>Todas</t>
  </si>
  <si>
    <t>Não se aplica</t>
  </si>
  <si>
    <t>Não há código de acompanhamento</t>
  </si>
  <si>
    <t>50</t>
  </si>
  <si>
    <t>1001</t>
  </si>
  <si>
    <t>Identificação das despesas com manutenção e desenvolvimento do ensino</t>
  </si>
  <si>
    <t>Identificação das despesas com MDE consideradas para o cumprimento do limite constitucional. Observa o disposto nos arts. 70 e 71 da Lei nº 9.394, de 20 de dezembro de 1996. Identificação associada à Fonte 500 - Recursos não Vinculados de Impostos para verificação dos limites estabelecidos no artigo 212 da Constituição Federal.</t>
  </si>
  <si>
    <t>1002</t>
  </si>
  <si>
    <t>Identificação das despesas com ações e serviços públicos de saúde</t>
  </si>
  <si>
    <t>Identificação das despesas com ASPS consideradas para o cumprimento do limite constitucional. Observa o disposto nos art. 2º e 3º da Lei Complementar nº 141, de 13 de janeiro de 2012. Identificação associada à Fonte 500 Recursos não Vinculados de Impostos para verificação do cumprimento dos limites estabelecidos na LC 141/2012 e na Constituição Federal.</t>
  </si>
  <si>
    <t>2111</t>
  </si>
  <si>
    <t>Benefícios Previdenciários Poder Executivo - Fundo em Repartição (Plano Financeiro)</t>
  </si>
  <si>
    <t>Identifica a qual Poder ou Órgão se refere a despesa quando ela é executada no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</si>
  <si>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2121</t>
  </si>
  <si>
    <t>Benefícios Previdenciários Poder Legislativo - Fundo em Repartição (Plano Financeiro)</t>
  </si>
  <si>
    <t>Outros Recursos não Vinculados</t>
  </si>
  <si>
    <t>Recursos não vinculados da compensação de impostos</t>
  </si>
  <si>
    <t>RECURSOS VINCULADOS À EDUCAÇÃO</t>
  </si>
  <si>
    <t>Transferências do FUNDEB - Impostos e Transferências de Impostos</t>
  </si>
  <si>
    <t>1070</t>
  </si>
  <si>
    <t>Identificação do percentual aplicado no pagamento da remuneração dos profissionais da educação básica em efetivo exercício</t>
  </si>
  <si>
    <t>Observa o disposto no inciso XI do art. 212-A da Constituição Federal.
Identificação associada às Fontes 540 - Transferências do FUNDEB Impostos e Transferências de Impostos, 541 - Transferências do FUNDEB - Complementação da União - VAAF e 542 - Transferências do FUNDEB Complementação da União - VAAT para verificação da aplicação mínima estabelecida nesse dispositivo.</t>
  </si>
  <si>
    <t>Transferências do FUNDEB - Complementação da União - VAAF</t>
  </si>
  <si>
    <t>Transferências do FUNDEB - Complementação da União - VAAT</t>
  </si>
  <si>
    <t>Transferências do FUNDEB - Complementação da União - VAAR</t>
  </si>
  <si>
    <t>Recursos de Precatórios do FUNDEF</t>
  </si>
  <si>
    <t>Transferência do Salário-Educação</t>
  </si>
  <si>
    <t>Transferências de Recursos do FNDE Referentes ao Programa Dinheiro Direto na Escola (PDDE)</t>
  </si>
  <si>
    <t>Transferências de Recursos do FNDE Referentes ao Programa Nacional de Alimentação Escolar (PNAE)</t>
  </si>
  <si>
    <t xml:space="preserve">Transferências de Recursos do FNDE Referentes ao Programa Nacional de Apoio ao Transporte Escolar (PNATE) </t>
  </si>
  <si>
    <t>Outras Transferências de Recursos do FNDE</t>
  </si>
  <si>
    <t>Transferências do Governo Federal referentes a Convênios e outros Repasses vinculados à Educação</t>
  </si>
  <si>
    <t>3110</t>
  </si>
  <si>
    <t>Identificação das Transferências da União decorrentes de emendas parlamentares individuais</t>
  </si>
  <si>
    <t>Transferências decorrentes de emendas parlamentares individuais, na forma previstas no parágrafo 9º do art. 166, da CF/88, acrescido pela Emenda Constitucional nº 86/2015. Esse marcador será associado às fontes de recursos referentes às transferências decorrentes de emendas obrigatórias, na fase da arrecadação da receita, no controle dos ativos e passivos e na fase de execução das despesas custeadas com esses recursos.</t>
  </si>
  <si>
    <t>3120</t>
  </si>
  <si>
    <t>Identificação das Transferências da União decorrentes de emendas parlamentares de bancada</t>
  </si>
  <si>
    <t>Transferências decorrentes de emendas parlamentares de bancada, na forma prevista no parágrafo 11 do art. 166, da CF/88, acrescido pela Emenda Constitucional nº 100/2019. Esse marcador deverá ser associado às fontes de recursos referentes às transferências decorrentes de emendas obrigatórias, na fase de arrecadação da receita, no controle dos ativos e passivos e na fase de execução das despesas custeadas com esses recursos.</t>
  </si>
  <si>
    <t>Transferências do Estado referentes a Convênios e outros Repasses vinculados à Educação</t>
  </si>
  <si>
    <t>3210</t>
  </si>
  <si>
    <t>Identificação das Transferências dos Estados decorrentes de emendas parlamentares individuais</t>
  </si>
  <si>
    <t>Transferências decorrentes de emendas parlamentares de bancada, na forma prevista nas Constituições Estaduais, de forma similar ao previsto no parágrafo 11 do art. 166, da CF/88. Esse marcador deverá ser associado às fontes de recursos referentes às transferências decorrentes de emendas obrigatórias, cujos beneficiários são os municípios, devendo ser utilizado na fase de arrecadação da receita, no controle dos ativos e passivos e na fase de execução das despesas custeadas com esses recursos.</t>
  </si>
  <si>
    <t>3220</t>
  </si>
  <si>
    <t>Identificação das Transferências dos Estados decorrentes de emendas parlamentares de bancada</t>
  </si>
  <si>
    <t>Transferências de Municípios referentes a Convênios e outros Repasses vinculados à Educação</t>
  </si>
  <si>
    <t>Royalties do Petróleo e Gás Natural Vinculados à Educação</t>
  </si>
  <si>
    <t>Operações de Crédito Vinculadas à Educação</t>
  </si>
  <si>
    <t>Outras Transferências de Convênios e Instrumentos Congêneres vinculados à Educação</t>
  </si>
  <si>
    <t>Transferências de Recursos dos Estados para programas de educação</t>
  </si>
  <si>
    <t>Outros Recursos Vinculados à Educação</t>
  </si>
  <si>
    <t>RECURSOS VINCULADOS À SAÚDE</t>
  </si>
  <si>
    <t>Transferências Fundo a Fundo de Recursos do SUS provenientes do Governo Federal - Bloco de Manutenção das Ações e Serviços Públicos de Saúde</t>
  </si>
  <si>
    <t>Transferências Fundo a Fundo de Recursos do SUS provenientes do Governo Federal - Bloco de Estruturação da Rede de Serviços Públicos de Saúde</t>
  </si>
  <si>
    <t>Transferências Fundo a Fundo de Recursos do SUS provenientes do Governo Federal - Bloco de Manutenção das Ações e Serviços Públicos de Saúde – Recursos destinados ao enfrentamento da COVID-19 no bojo da ação 21C0.</t>
  </si>
  <si>
    <t>Transferências Fundo a Fundo de Recursos do SUS provenientes do Governo Federal - Bloco de Estruturação da Rede de Serviços Públicos de Saúde – Recursos destinados ao enfrentamento da COVID-19 no bojo da ação 21C0.</t>
  </si>
  <si>
    <t>Transferências provenientes do Governo Federal destinadas ao vencimento dos agentes comunitários de saúde e dos agentes de combate às endemias</t>
  </si>
  <si>
    <t xml:space="preserve">Transferências Fundo a Fundo de Recursos do SUS provenientes do Governo Estadual </t>
  </si>
  <si>
    <t>Transferências Fundo a Fundo de Recursos do SUS provenientes dos Governos Municipais</t>
  </si>
  <si>
    <t xml:space="preserve">Transferências do Governo Federal referentes a Convênios e outros Repasses vinculados à Saúde </t>
  </si>
  <si>
    <t>Transferências do Estado referentes a Convênios e outros Repasses vinculados à Saúde</t>
  </si>
  <si>
    <t>Transferências de Municípios referentes a Convênios e outros Repasses vinculados à Saúde</t>
  </si>
  <si>
    <t>Operações de Crédito vinculadas à Saúde</t>
  </si>
  <si>
    <t>Royalties do Petróleo e Gás Natural vinculados à Saúde</t>
  </si>
  <si>
    <t>Outras Transferências de Convênios e Instrumentos Congêneres vinculados à Saúde</t>
  </si>
  <si>
    <t xml:space="preserve">Outros Recursos Vinculados à Saúde </t>
  </si>
  <si>
    <t>RECURSOS VINCULADOS À ASSISTÊNCIA SOCIAL</t>
  </si>
  <si>
    <t>Transferência de Recursos do Fundo Nacional de Assistência Social - FNAS</t>
  </si>
  <si>
    <t>Transferência de Recursos dos Fundos Estaduais de Assistência Social</t>
  </si>
  <si>
    <t>Transferências de Recursos dos Fundos Municipais de Assistência Social</t>
  </si>
  <si>
    <t>Transferências de Convênios e outros Repasses vinculados à Assistência Social</t>
  </si>
  <si>
    <t>Outros Recursos Vinculados à Assistência Social</t>
  </si>
  <si>
    <t>DEMAIS VINCULAÇÕES DECORRENTES DE TRANSFERÊNCIAS</t>
  </si>
  <si>
    <t>Outras Transferências de Convênios ou Repasses da União</t>
  </si>
  <si>
    <t>Outras Transferências de Convênios ou Repasses dos Estados</t>
  </si>
  <si>
    <t>Outras Transferências de Convênios ou Repasses dos Municípios</t>
  </si>
  <si>
    <t>Outras Transferências de Convênios ou Contratos de Repasse de outras Entidades</t>
  </si>
  <si>
    <t>Transferência da União Referente a Royalties do Petróleo e Gás Natural</t>
  </si>
  <si>
    <t>Transferência dos Estados Referente a Royalties do Petróleo e Gás Natural</t>
  </si>
  <si>
    <t xml:space="preserve">Transferência Especial da União </t>
  </si>
  <si>
    <t>Transferências da União – inciso I do art. 5º da Lei Complementar 173/2020</t>
  </si>
  <si>
    <t>Transferência Especial dos Estados</t>
  </si>
  <si>
    <t>Demais Transferências Obrigatórias não Decorrentes de Repartições de Receitas</t>
  </si>
  <si>
    <t>Transferências Fundo a Fundo de Recursos do Fundo de Amparo ao Trabalhador - FAT</t>
  </si>
  <si>
    <t>Outras vinculações de transferências</t>
  </si>
  <si>
    <t>DEMAIS VINCULAÇÕES LEGAIS</t>
  </si>
  <si>
    <t>Recursos da Contribuição de Intervenção no Domínio Econômico - CIDE</t>
  </si>
  <si>
    <t>Recursos da Contribuição para o Custeio do Serviço de Iluminação Pública - COSIP</t>
  </si>
  <si>
    <t>Recursos Vinculados ao Trânsito</t>
  </si>
  <si>
    <t>Recursos provenientes de taxas e contribuições</t>
  </si>
  <si>
    <t xml:space="preserve">Recursos de Operações de Crédito </t>
  </si>
  <si>
    <t>Recursos de Alienação de Bens/Ativos - Administração Direta</t>
  </si>
  <si>
    <t>Recursos vinculados a fundos</t>
  </si>
  <si>
    <t>Indiretas (Fundos)</t>
  </si>
  <si>
    <t>Outras vinculações legais</t>
  </si>
  <si>
    <t>Recursos vinculados ao RPPS - Fundo em Capitalização (Plano Previdenciário)</t>
  </si>
  <si>
    <t>1111</t>
  </si>
  <si>
    <t>Benefícios Previdenciários Poder Executivo - Fundo em Capitalização (Plano Previdenciário)</t>
  </si>
  <si>
    <t>Identifica a qual Poder ou Órgão se refere a despesa quando ela é executada no Poder ou Órgão -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</si>
  <si>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1121</t>
  </si>
  <si>
    <t>Benefícios Previdenciários Poder Legislativo - Fundo em Capitalização (Plano Previdenciário)</t>
  </si>
  <si>
    <t>Recursos vinculados ao RPPS - Fundo em Repartição (Plano Financeiro)</t>
  </si>
  <si>
    <t>Recursos vinculados ao RPPS - Taxa de Administração</t>
  </si>
  <si>
    <t>OUTRAS VINCULAÇÕES</t>
  </si>
  <si>
    <t>Outros Recursos Vinculados</t>
  </si>
  <si>
    <t>Bloco 01 - Fundação de Educação (FME)</t>
  </si>
  <si>
    <t>Bloco 02 - Fundo de Saúde (FUNDOSAUDE)</t>
  </si>
  <si>
    <t>Bloco 03 - Fundo de Assistência Social (FMAS)</t>
  </si>
  <si>
    <t>Bloco 04 - NITPREV AUTARQUIA (NITPREV)</t>
  </si>
  <si>
    <t>Bloco 05 - NITPREV FINANCEIRO (NITPREVFIN)</t>
  </si>
  <si>
    <t>Bloco 05 - NITPREV PREVIDENCIÁRIO (NITPREVPREV)</t>
  </si>
  <si>
    <t>Bloco 06 - NITTRANS</t>
  </si>
  <si>
    <t>Bloco 07 - FUMTER</t>
  </si>
  <si>
    <t>Bloco 08 - FUHAB</t>
  </si>
  <si>
    <t>Bloco 09 - FMMU</t>
  </si>
  <si>
    <t>Bloco 10 - Demais</t>
  </si>
  <si>
    <t>Lista suspensa de fontes possíveis</t>
  </si>
  <si>
    <t>Lista suspensa de COs possíveis por fonte</t>
  </si>
  <si>
    <t>Concat</t>
  </si>
  <si>
    <t>CO</t>
  </si>
  <si>
    <t>Categoria</t>
  </si>
  <si>
    <t>500.00</t>
  </si>
  <si>
    <t>Todas ou FME</t>
  </si>
  <si>
    <t>Todas_FME</t>
  </si>
  <si>
    <t>500</t>
  </si>
  <si>
    <t>CO_Todas_FME</t>
  </si>
  <si>
    <t>Todas ou FundoSaude</t>
  </si>
  <si>
    <t>Todas_FUNDOSAUDE</t>
  </si>
  <si>
    <t>Todas_Saúde</t>
  </si>
  <si>
    <t>CO_Todas_FUNDOSAUDE</t>
  </si>
  <si>
    <t>Todas ou FMAS</t>
  </si>
  <si>
    <t>Todas_FMAS</t>
  </si>
  <si>
    <t>CO_Todas_FMAS</t>
  </si>
  <si>
    <t>Todas ou NITPREV</t>
  </si>
  <si>
    <t>Todas_NITPREV</t>
  </si>
  <si>
    <t>CO_Todas_NITPREV</t>
  </si>
  <si>
    <t>Todas ou NITPREVFIN</t>
  </si>
  <si>
    <t>Todas_NITPREVFIN</t>
  </si>
  <si>
    <t>CO_Todas_NITPREVFIN</t>
  </si>
  <si>
    <t>Todas ou NITPREVPREV</t>
  </si>
  <si>
    <t>Todas_NITPREVPREV</t>
  </si>
  <si>
    <t>CO_Todas_NITPREVPREV</t>
  </si>
  <si>
    <t>Todas ou NITTRANS</t>
  </si>
  <si>
    <t>Todas_NITTRANS</t>
  </si>
  <si>
    <t>CO_Todas_NITTRANS</t>
  </si>
  <si>
    <t>Todas ou FUMTER</t>
  </si>
  <si>
    <t>Todas_FUMTER</t>
  </si>
  <si>
    <t>CO_Todas_FUMTER</t>
  </si>
  <si>
    <t>Todas ou FUHAB</t>
  </si>
  <si>
    <t>Todas_FUHAB</t>
  </si>
  <si>
    <t>CO_Todas_FUHAB</t>
  </si>
  <si>
    <t>Todas ou FMMU</t>
  </si>
  <si>
    <t>Todas_FMMU</t>
  </si>
  <si>
    <t>CO_Todas_FMMU</t>
  </si>
  <si>
    <t>Demais</t>
  </si>
  <si>
    <t>Demais_Unidades</t>
  </si>
  <si>
    <t>CO_Demais</t>
  </si>
  <si>
    <t>500.14</t>
  </si>
  <si>
    <t>501</t>
  </si>
  <si>
    <t>500.50</t>
  </si>
  <si>
    <t>502</t>
  </si>
  <si>
    <t>500.99</t>
  </si>
  <si>
    <t>660</t>
  </si>
  <si>
    <t>700</t>
  </si>
  <si>
    <t>501.00</t>
  </si>
  <si>
    <t>540</t>
  </si>
  <si>
    <t>661</t>
  </si>
  <si>
    <t>501.48</t>
  </si>
  <si>
    <t>600</t>
  </si>
  <si>
    <t>662</t>
  </si>
  <si>
    <t>501.49</t>
  </si>
  <si>
    <t>541</t>
  </si>
  <si>
    <t>601</t>
  </si>
  <si>
    <t>665</t>
  </si>
  <si>
    <t>701</t>
  </si>
  <si>
    <t>502.14</t>
  </si>
  <si>
    <t>602</t>
  </si>
  <si>
    <t>502.50</t>
  </si>
  <si>
    <t>542</t>
  </si>
  <si>
    <t>603</t>
  </si>
  <si>
    <t>502.99</t>
  </si>
  <si>
    <t>604</t>
  </si>
  <si>
    <t>702</t>
  </si>
  <si>
    <t>540.50</t>
  </si>
  <si>
    <t>543</t>
  </si>
  <si>
    <t>600.50</t>
  </si>
  <si>
    <t>621</t>
  </si>
  <si>
    <t>660.50</t>
  </si>
  <si>
    <t>700.00</t>
  </si>
  <si>
    <t>703</t>
  </si>
  <si>
    <t>540.99</t>
  </si>
  <si>
    <t>544</t>
  </si>
  <si>
    <t>600.99</t>
  </si>
  <si>
    <t>622</t>
  </si>
  <si>
    <t>660.99</t>
  </si>
  <si>
    <t>669</t>
  </si>
  <si>
    <t>700.49</t>
  </si>
  <si>
    <t>704</t>
  </si>
  <si>
    <t>541.50</t>
  </si>
  <si>
    <t>550</t>
  </si>
  <si>
    <t>601.50</t>
  </si>
  <si>
    <t>631</t>
  </si>
  <si>
    <t>661.50</t>
  </si>
  <si>
    <t>700.50</t>
  </si>
  <si>
    <t>705</t>
  </si>
  <si>
    <t>541.99</t>
  </si>
  <si>
    <t>551</t>
  </si>
  <si>
    <t>601.99</t>
  </si>
  <si>
    <t>661.99</t>
  </si>
  <si>
    <t>700.99</t>
  </si>
  <si>
    <t>706</t>
  </si>
  <si>
    <t>542.50</t>
  </si>
  <si>
    <t>552</t>
  </si>
  <si>
    <t>602.50</t>
  </si>
  <si>
    <t>662.50</t>
  </si>
  <si>
    <t>701.00</t>
  </si>
  <si>
    <t>707</t>
  </si>
  <si>
    <t>542.99</t>
  </si>
  <si>
    <t>553</t>
  </si>
  <si>
    <t>602.99</t>
  </si>
  <si>
    <t>632</t>
  </si>
  <si>
    <t>662.99</t>
  </si>
  <si>
    <t>701.49</t>
  </si>
  <si>
    <t>710</t>
  </si>
  <si>
    <t>543.50</t>
  </si>
  <si>
    <t>569</t>
  </si>
  <si>
    <t>603.50</t>
  </si>
  <si>
    <t>665.50</t>
  </si>
  <si>
    <t>701.50</t>
  </si>
  <si>
    <t>711</t>
  </si>
  <si>
    <t>543.99</t>
  </si>
  <si>
    <t>570</t>
  </si>
  <si>
    <t>603.99</t>
  </si>
  <si>
    <t>665.99</t>
  </si>
  <si>
    <t>701.99</t>
  </si>
  <si>
    <t>749</t>
  </si>
  <si>
    <t>714</t>
  </si>
  <si>
    <t>544.50</t>
  </si>
  <si>
    <t>604.50</t>
  </si>
  <si>
    <t>633</t>
  </si>
  <si>
    <t>669.50</t>
  </si>
  <si>
    <t>702.00</t>
  </si>
  <si>
    <t>544.99</t>
  </si>
  <si>
    <t>604.99</t>
  </si>
  <si>
    <t>634</t>
  </si>
  <si>
    <t>669.99</t>
  </si>
  <si>
    <t>702.49</t>
  </si>
  <si>
    <t>550.50</t>
  </si>
  <si>
    <t>571</t>
  </si>
  <si>
    <t>621.50</t>
  </si>
  <si>
    <t>635</t>
  </si>
  <si>
    <t>702.50</t>
  </si>
  <si>
    <t>550.99</t>
  </si>
  <si>
    <t>621.99</t>
  </si>
  <si>
    <t>636</t>
  </si>
  <si>
    <t>702.99</t>
  </si>
  <si>
    <t>551.50</t>
  </si>
  <si>
    <t>622.50</t>
  </si>
  <si>
    <t>659</t>
  </si>
  <si>
    <t>703.00</t>
  </si>
  <si>
    <t>750</t>
  </si>
  <si>
    <t>551.99</t>
  </si>
  <si>
    <t>572</t>
  </si>
  <si>
    <t>622.99</t>
  </si>
  <si>
    <t>703.49</t>
  </si>
  <si>
    <t>751</t>
  </si>
  <si>
    <t>552.50</t>
  </si>
  <si>
    <t>573</t>
  </si>
  <si>
    <t>631.50</t>
  </si>
  <si>
    <t>703.50</t>
  </si>
  <si>
    <t>753</t>
  </si>
  <si>
    <t>752</t>
  </si>
  <si>
    <t>552.99</t>
  </si>
  <si>
    <t>574</t>
  </si>
  <si>
    <t>631.99</t>
  </si>
  <si>
    <t>703.99</t>
  </si>
  <si>
    <t>754</t>
  </si>
  <si>
    <t>553.50</t>
  </si>
  <si>
    <t>575</t>
  </si>
  <si>
    <t>632.50</t>
  </si>
  <si>
    <t>704.00</t>
  </si>
  <si>
    <t>755</t>
  </si>
  <si>
    <t>553.99</t>
  </si>
  <si>
    <t>576</t>
  </si>
  <si>
    <t>632.99</t>
  </si>
  <si>
    <t>704.50</t>
  </si>
  <si>
    <t>799</t>
  </si>
  <si>
    <t>759</t>
  </si>
  <si>
    <t>569.50</t>
  </si>
  <si>
    <t>599</t>
  </si>
  <si>
    <t>633.50</t>
  </si>
  <si>
    <t>704.99</t>
  </si>
  <si>
    <t>802</t>
  </si>
  <si>
    <t>569.99</t>
  </si>
  <si>
    <t>633.99</t>
  </si>
  <si>
    <t>705.00</t>
  </si>
  <si>
    <t>899</t>
  </si>
  <si>
    <t>800</t>
  </si>
  <si>
    <t>570.50</t>
  </si>
  <si>
    <t>634.00</t>
  </si>
  <si>
    <t>705.49</t>
  </si>
  <si>
    <t>570.99</t>
  </si>
  <si>
    <t>634.49</t>
  </si>
  <si>
    <t>706.00</t>
  </si>
  <si>
    <t>801</t>
  </si>
  <si>
    <t>571.50</t>
  </si>
  <si>
    <t>635.00</t>
  </si>
  <si>
    <t>706.49</t>
  </si>
  <si>
    <t>571.99</t>
  </si>
  <si>
    <t>635.49</t>
  </si>
  <si>
    <t>706.50</t>
  </si>
  <si>
    <t>572.50</t>
  </si>
  <si>
    <t>635.99</t>
  </si>
  <si>
    <t>706.99</t>
  </si>
  <si>
    <t>572.99</t>
  </si>
  <si>
    <t>636.50</t>
  </si>
  <si>
    <t>707.00</t>
  </si>
  <si>
    <t>573.00</t>
  </si>
  <si>
    <t>636.99</t>
  </si>
  <si>
    <t>707.49</t>
  </si>
  <si>
    <t>573.49</t>
  </si>
  <si>
    <t>659.50</t>
  </si>
  <si>
    <t>710.00</t>
  </si>
  <si>
    <t>573.99</t>
  </si>
  <si>
    <t>659.99</t>
  </si>
  <si>
    <t>710.49</t>
  </si>
  <si>
    <t>574.00</t>
  </si>
  <si>
    <t>710.50</t>
  </si>
  <si>
    <t>574.49</t>
  </si>
  <si>
    <t>710.99</t>
  </si>
  <si>
    <t>575.50</t>
  </si>
  <si>
    <t>711.00</t>
  </si>
  <si>
    <t>575.99</t>
  </si>
  <si>
    <t>711.49</t>
  </si>
  <si>
    <t>576.50</t>
  </si>
  <si>
    <t>711.50</t>
  </si>
  <si>
    <t>576.99</t>
  </si>
  <si>
    <t>711.99</t>
  </si>
  <si>
    <t>599.50</t>
  </si>
  <si>
    <t>749.00</t>
  </si>
  <si>
    <t>714.50</t>
  </si>
  <si>
    <t>599.99</t>
  </si>
  <si>
    <t>749.49</t>
  </si>
  <si>
    <t>714.99</t>
  </si>
  <si>
    <t>749.50</t>
  </si>
  <si>
    <t>749.99</t>
  </si>
  <si>
    <t>750.00</t>
  </si>
  <si>
    <t>750.49</t>
  </si>
  <si>
    <t>751.00</t>
  </si>
  <si>
    <t>751.49</t>
  </si>
  <si>
    <t>753.00</t>
  </si>
  <si>
    <t>752.00</t>
  </si>
  <si>
    <t>753.50</t>
  </si>
  <si>
    <t>752.49</t>
  </si>
  <si>
    <t>753.99</t>
  </si>
  <si>
    <t>754.00</t>
  </si>
  <si>
    <t>754.49</t>
  </si>
  <si>
    <t>755.00</t>
  </si>
  <si>
    <t>755.49</t>
  </si>
  <si>
    <t>799.00</t>
  </si>
  <si>
    <t>759.00</t>
  </si>
  <si>
    <t>759.10</t>
  </si>
  <si>
    <t>799.49</t>
  </si>
  <si>
    <t>759.99</t>
  </si>
  <si>
    <t>759.49</t>
  </si>
  <si>
    <t>759.60</t>
  </si>
  <si>
    <t>799.50</t>
  </si>
  <si>
    <t>799.99</t>
  </si>
  <si>
    <t>802.50</t>
  </si>
  <si>
    <t>759.12</t>
  </si>
  <si>
    <t>802.99</t>
  </si>
  <si>
    <t>759.62</t>
  </si>
  <si>
    <t>899.00</t>
  </si>
  <si>
    <t>801.50</t>
  </si>
  <si>
    <t>800.50</t>
  </si>
  <si>
    <t>899.49</t>
  </si>
  <si>
    <t>801.99</t>
  </si>
  <si>
    <t>800.99</t>
  </si>
  <si>
    <t>899.50</t>
  </si>
  <si>
    <t>799.12</t>
  </si>
  <si>
    <t>899.62</t>
  </si>
  <si>
    <t>753.10</t>
  </si>
  <si>
    <t>TABELA 1 - LISTA DE DETALHAMENTO DAS FONTES DE RECURSOS</t>
  </si>
  <si>
    <t>Código de detalhamento</t>
  </si>
  <si>
    <t>Descrição do Detalhamento</t>
  </si>
  <si>
    <t>Sem especificação de Recurso do Tesouro</t>
  </si>
  <si>
    <t>Rendimento Financeiro de Royalties</t>
  </si>
  <si>
    <t>Rendimento Financeiro do Tesouro</t>
  </si>
  <si>
    <t>Sem especificação de Recurso das Indiretas</t>
  </si>
  <si>
    <t>Rendimento Financeiro das Indiretas</t>
  </si>
  <si>
    <t>Taxa de Vigilância Sanitária</t>
  </si>
  <si>
    <t>02</t>
  </si>
  <si>
    <t>Emenda de Bancada - Tesouro</t>
  </si>
  <si>
    <t>Fundo de Mobilidade - Tesouro</t>
  </si>
  <si>
    <t>Outorga Onerosa do Direito de Construir</t>
  </si>
  <si>
    <t>Transferências Constitucionais de Impostos</t>
  </si>
  <si>
    <t>Royalties de leilão</t>
  </si>
  <si>
    <t>Emenda de Bancada - Indiretas</t>
  </si>
  <si>
    <t>Fundo de Mobilidade - Indiretas</t>
  </si>
  <si>
    <t>Outorga Onerosa do Direito de Construir - Indireta</t>
  </si>
  <si>
    <t>Aporte Déficit Atuarial - Fundo Previdenciário</t>
  </si>
  <si>
    <t>TABELA 2 - LISTA DE FONTES DE RECURSOS</t>
  </si>
  <si>
    <t>U.O.</t>
  </si>
  <si>
    <t>SETORIAL</t>
  </si>
  <si>
    <t>ID-META</t>
  </si>
  <si>
    <t>TÍTULO DA META</t>
  </si>
  <si>
    <t>-</t>
  </si>
  <si>
    <t>FESAÚDE</t>
  </si>
  <si>
    <t>FESAÚDE-1</t>
  </si>
  <si>
    <t>Renovar e adequar a ambiência, equipamentos médicos hospitalares e mobiliário de 5 unidades de saúde do Programa Médico de Família previstas no plano Niterói 450 anos</t>
  </si>
  <si>
    <t>FESAÚDE-2</t>
  </si>
  <si>
    <t>Instituir Programa de Gerenciamento de Resíduos de Serviços de Saúde (PGRSS) nas 5 unidades do PMF a serem reinauguradas em 2023 e na sede da FeSaúde.</t>
  </si>
  <si>
    <t>FESAÚDE-3</t>
  </si>
  <si>
    <t>Ampliar o horário de funcionamento do CAPS AD Alameda para 24 horas por dia durante todos os dias da semana</t>
  </si>
  <si>
    <t>FESAÚDE-4</t>
  </si>
  <si>
    <t>Modernizar a infraestrutura tecnológica de 17 das unidades do Programa Médico de Família</t>
  </si>
  <si>
    <t>CGM-1</t>
  </si>
  <si>
    <t>Implantar Núcleo de Correição na CGM</t>
  </si>
  <si>
    <t>CGM-2</t>
  </si>
  <si>
    <t>Atingir 100% dos Planos Previne Niterói elaborados e publicizados pelos órgãos e entidades do município</t>
  </si>
  <si>
    <t>CGM-3</t>
  </si>
  <si>
    <t>Atingir 50% do KPA 2.1 (Auditoria de Conformidade) do modelo IA-CM (Internal Audit Capability Model)</t>
  </si>
  <si>
    <t>CGM-4</t>
  </si>
  <si>
    <t>Implantar Painel de Monitoramento para Supervisão de Riscos e Maturidade da Gestão Municipal ​</t>
  </si>
  <si>
    <t>Não aplicável</t>
  </si>
  <si>
    <t>CLIN-1</t>
  </si>
  <si>
    <t>Dar ordem de início à construção da Usina de Biodigestão</t>
  </si>
  <si>
    <t>CLIN-2</t>
  </si>
  <si>
    <t>Inaugurar o Projeto Piloto de Ponto de Entrega Sustentável (PES) em 2 comunidades (Buraco do Boi e Baldeador)</t>
  </si>
  <si>
    <t>CLIN-3</t>
  </si>
  <si>
    <t>Ampliar o Programa CLIN Comunidade Sustentável em 02 comunidades do município (Morro do Bumba e Boa Esperança)</t>
  </si>
  <si>
    <t>CLIN-4</t>
  </si>
  <si>
    <t>Lançar painel interativo referente aos dados estatísticos de gestão de resíduos sólidos integrado ao Portal Observanit e ao SIGeo</t>
  </si>
  <si>
    <t>EGP-1</t>
  </si>
  <si>
    <t>Publicar o Balanço de 10 anos do "Niterói Que Queremos", em parceria com a SEPLAG</t>
  </si>
  <si>
    <t>EGP-2</t>
  </si>
  <si>
    <t>Realizar o I Seminário do Plano Municipal das Primeiras Infâncias</t>
  </si>
  <si>
    <t>EGP-3</t>
  </si>
  <si>
    <t>Publicar o Plano de Internacionalização de Niterói</t>
  </si>
  <si>
    <t>EGP-4</t>
  </si>
  <si>
    <t>Desenvolver o site do EGP bilíngue e acessível</t>
  </si>
  <si>
    <t>CODIM</t>
  </si>
  <si>
    <t>CODIM-3</t>
  </si>
  <si>
    <t>Instituir a Casa de Passagem para mulheres em situação de violência</t>
  </si>
  <si>
    <t>CONB</t>
  </si>
  <si>
    <t>CONB-3</t>
  </si>
  <si>
    <t>Implantar 13,35km e requalificar 24km de infraestrutura cicloviária</t>
  </si>
  <si>
    <t>EMUSA-1</t>
  </si>
  <si>
    <t>Concluir 30% das Obras de Revitalização da Alameda São Boaventura e concluir obra de reurbanização e intervenção viária do acesso ao bairro de Camboinhas</t>
  </si>
  <si>
    <t>EMUSA-2</t>
  </si>
  <si>
    <t>Concluir Macrodrenagem de Charitas (bacia 1), dar ordem de início à macrodrenagem do Barreto-Engenhoca e concluir 80% das obras de drenagem do Engenho do Mato</t>
  </si>
  <si>
    <t>EMUSA-3</t>
  </si>
  <si>
    <t>Concluir obras em 21 pontos em sete lotes de contenção de encostas</t>
  </si>
  <si>
    <t>EMUSA-4</t>
  </si>
  <si>
    <t>Integrar a solicitação de serviço de obras do Colab com o portal de serviços</t>
  </si>
  <si>
    <t>NELTUR-1</t>
  </si>
  <si>
    <t>Elaborar os Projetos Básico e Executivo para a construção de dois píeres flutuantes em Niterói</t>
  </si>
  <si>
    <t>NITPREV-3</t>
  </si>
  <si>
    <t>Dar ordem de início à construção da nova sede da NITPREV atendendo a parâmetros sustentáveis e acessíveis aos usuários</t>
  </si>
  <si>
    <t>SAE-1</t>
  </si>
  <si>
    <t>Concluir a reforma da Estação Cantareira e definir o modelo de parceria com setor privado/terceiro setor</t>
  </si>
  <si>
    <t>SAE-2</t>
  </si>
  <si>
    <t>Iniciar a obra de Restauro do Cinema Icaraí</t>
  </si>
  <si>
    <t>SAE-3</t>
  </si>
  <si>
    <t>Dar ordem de início às obras de acessibilidade plena da Ilha da Boa Viagem</t>
  </si>
  <si>
    <t>SECONSER-1</t>
  </si>
  <si>
    <t>Alcançar 35% do Parque Iluminotécnico da Cidade por lâmpadas de LED com sistema inteligente</t>
  </si>
  <si>
    <t>SECONSER-3</t>
  </si>
  <si>
    <t>Modernizar 50% das praças com brinquedos novos e Implementar 15 praças adaptadas às crianças no modelo do Urban95</t>
  </si>
  <si>
    <t>SEDEN-3</t>
  </si>
  <si>
    <t>Dar ordem de inicio à Dragagem do Canal de São Lourenço</t>
  </si>
  <si>
    <t>SEMUG-2</t>
  </si>
  <si>
    <t>Revitalizar o Mercado Popular do Largo da Batalha</t>
  </si>
  <si>
    <t>SEMUG-3</t>
  </si>
  <si>
    <t>Adequar Parque Rural garantindo acessibilidade aos usuários e frequentadores</t>
  </si>
  <si>
    <t>SEOP-1</t>
  </si>
  <si>
    <t>Implantar 2 novas sedes de Inspetoria Regional, sendo uma no Largo da Batalha e uma na Região Oceânica (3ª e 5ª)</t>
  </si>
  <si>
    <t>SMCTI-4</t>
  </si>
  <si>
    <t>Implantar 4 Núcleos de Inovação no Município de Niterói</t>
  </si>
  <si>
    <t>SMDCG-3</t>
  </si>
  <si>
    <t>Implementar o Projeto Encosta Verde a partir da Implantação de um Parque Gerador de Energia Solar, Reflorestamento da Encosta e Construção do Sistema de Drenagem e Armazenamento de Águas de Chuva</t>
  </si>
  <si>
    <t>SMEL-3</t>
  </si>
  <si>
    <t>Inaugurar o Complexo Esportivo Municipal</t>
  </si>
  <si>
    <t>SMHRF-1</t>
  </si>
  <si>
    <t>Realizar melhorias habitacionais em 23 UHs na comunidade da Cocada e dar ordem de inicio das obras de melhorias habitacionais em 260 UHs, no âmbito do Projeto Morar Melhor</t>
  </si>
  <si>
    <t>SMU-1</t>
  </si>
  <si>
    <t>Concluir as obras da área central em 25% da Av. Rio Branco, 100% do entorno da Concha Acústica, 50% do Gragoatá e 50% dos Jardins do Caminho Niemeyer</t>
  </si>
  <si>
    <t>SMU-2</t>
  </si>
  <si>
    <t>Dar ordem de início às obras do Terminal do Caramujo e Av. Marquês do Paraná Norte</t>
  </si>
  <si>
    <t>FAN-1</t>
  </si>
  <si>
    <t>Legalizar 150 artistas através do Programa Artista Legal</t>
  </si>
  <si>
    <t>FAN-2</t>
  </si>
  <si>
    <t>Implementar a frequência de alunos da Rede Pública Municipal nos equipamentos culturais da cidade, atingindo 4.000 visitas</t>
  </si>
  <si>
    <t>FAN-3</t>
  </si>
  <si>
    <t>Capacitar 120 funcionários dos equipamentos culturais da cidade de Niterói em comunicação acessível e inclusiva</t>
  </si>
  <si>
    <t>FAN-4</t>
  </si>
  <si>
    <t>Lançar plataforma digital de rede social para conexão aos agentes culturais da cidade de Niterói</t>
  </si>
  <si>
    <t>SME/FME</t>
  </si>
  <si>
    <t>SME-1</t>
  </si>
  <si>
    <t>Implementar o Programa P.A.L.A.V.R.A nas 53 Unidades de Educação que ofertam Ensino Fundamental</t>
  </si>
  <si>
    <t>SME-2</t>
  </si>
  <si>
    <t>Implementar o projeto "Coleta Seletiva nas Escolas" nas 94 unidades de educação da Rede Municipal de Educação de Niterói</t>
  </si>
  <si>
    <t>SME-3</t>
  </si>
  <si>
    <t>Inaugurar 12 Bibliotecas Escolares em Unidades de Educação da Rede Municipal de Niterói e a UMEI Fagundes Varela</t>
  </si>
  <si>
    <t>SME-4</t>
  </si>
  <si>
    <t>Implantar a conectividade em 99 equipamentos da Rede Municipal de Educação</t>
  </si>
  <si>
    <t>COTER</t>
  </si>
  <si>
    <t>COTER-1</t>
  </si>
  <si>
    <t>Implementar o Observatório Municipal do Trabalho, em parceria com a SEPLAG, através dos dados produzidos pela PMADNit</t>
  </si>
  <si>
    <t>COTER-2</t>
  </si>
  <si>
    <t>Lançar o selo de Certificação de Boas Práticas em Contratação para Redução das Desigualdades no Mercado de Trabalho</t>
  </si>
  <si>
    <t>COTER-3</t>
  </si>
  <si>
    <t xml:space="preserve">Oferecer 4.000 certificações de Qualificação e Orientação Profissional e Social ​aos moradores de Niterói </t>
  </si>
  <si>
    <t>COTER-4</t>
  </si>
  <si>
    <t xml:space="preserve">Desenvolver o Sistema Municipal Informatizado de Trabalho, Emprego e Renda do Sistema Nacional de Emprego - SINE </t>
  </si>
  <si>
    <t>NELTUR-2</t>
  </si>
  <si>
    <t>Elaborar inventário anual de emissões de gases de efeito estufa emitidos em decorrência dos serviços e eventos realizados pela NELTUR</t>
  </si>
  <si>
    <t>NELTUR-3</t>
  </si>
  <si>
    <t>Implantar sinalização direcional e informativa em 12 trilhas do município</t>
  </si>
  <si>
    <t>NELTUR-4</t>
  </si>
  <si>
    <t>Implantar plataforma de monitoramento de fluxo turístico com uso de internet e geolocalização em 05 atrativos turísticos</t>
  </si>
  <si>
    <t>NITPREV-1</t>
  </si>
  <si>
    <t>Aprimorar os controles sobre as Decisões  Judiciais para que os Fundos Previdenciário e Financeiro tenham um crescimento superior a 70% das atuais arrecadações</t>
  </si>
  <si>
    <t>NITPREV-2</t>
  </si>
  <si>
    <t>Publicar a Lei de Reestruturação da NitPrev</t>
  </si>
  <si>
    <t>NITPREV-4</t>
  </si>
  <si>
    <t>Publicar informações, em linguagem simples, sobre 10 serviços no Portal de Serviços da PMN</t>
  </si>
  <si>
    <t>NITTRANS-1</t>
  </si>
  <si>
    <t>Incorporar mais 20 controladoras semafóricas na fibra óptica da NITTRANS</t>
  </si>
  <si>
    <t>NITTRANS-2</t>
  </si>
  <si>
    <t>Concluir a migração de 300 câmeras do CISP para o sistema de fibra óptica da Nittrans</t>
  </si>
  <si>
    <t>NITTRANS-3</t>
  </si>
  <si>
    <t>Publicar decreto para Elaboração do Plano de Segurança Viária do Município de Niterói​</t>
  </si>
  <si>
    <t>NITTRANS-4</t>
  </si>
  <si>
    <t>Realizar a transformação digital dos serviços de Emissão do Cartão do Idoso e PCD e de Impacto Viário no Portal de Serviços da PMN</t>
  </si>
  <si>
    <t>PGM-1</t>
  </si>
  <si>
    <t xml:space="preserve">Aumentar a arrecadação em 10% , em relação a 2022, da Dívida Ativa Municipal, atingindo R$ 66.000.000,00 </t>
  </si>
  <si>
    <t>PGM-2</t>
  </si>
  <si>
    <t>Publicar relatório de auditoria de riscos fiscais em processos judiciais.</t>
  </si>
  <si>
    <t>PGM-3</t>
  </si>
  <si>
    <t>Apresentar Projeto de Lei de loteamento de acesso controlado​ no Município</t>
  </si>
  <si>
    <t>PGM-4</t>
  </si>
  <si>
    <t>Digitalizar 50% do acervo de processos administrativos da PGM</t>
  </si>
  <si>
    <t>CGCOM</t>
  </si>
  <si>
    <t>CGCOM-1</t>
  </si>
  <si>
    <t>Realizar a campanha de comunicação para a entrega do POP (Parque Orla Piratininga - Alfredo Sirkis), envolvendo ao menos 40 mídias difentes</t>
  </si>
  <si>
    <t>CGCOM-2</t>
  </si>
  <si>
    <t>Realizar a campanha de comunicação da PMADNit, em parceria com a SEPLAG, incluindo pelo menos 60 mídias diferentes</t>
  </si>
  <si>
    <t>CGCOM-3</t>
  </si>
  <si>
    <t>Lançar o TikTok da Prefeitura de Niterói e alcançar 10 mil seguidores</t>
  </si>
  <si>
    <t>CGCOM-4</t>
  </si>
  <si>
    <t>Realizar treinamento inicial em 10 secretarias para as visualizações do dashboard do SIGEO com a camada do Colab, integrando as funcionalidades ao Portal de Serviços</t>
  </si>
  <si>
    <t>CGE</t>
  </si>
  <si>
    <t>CGE-1</t>
  </si>
  <si>
    <t>Criar Painel de Gerenciamento dos eventos do município integrado ao SIGEO</t>
  </si>
  <si>
    <t>CGE-2</t>
  </si>
  <si>
    <t>Implementar o Protocolo de Práticas Sustentáveis Para Eventos em 1 evento do município</t>
  </si>
  <si>
    <t>CGE-3</t>
  </si>
  <si>
    <t>Sediar o I Congresso Latino-americano de Comunicação de Cultura Viva Comunitária</t>
  </si>
  <si>
    <t>CGE-4</t>
  </si>
  <si>
    <t>Abrir de maneira eletrônica 100% de novos processo de "Autorização para realização de eventos no município"</t>
  </si>
  <si>
    <t>SAE-4</t>
  </si>
  <si>
    <t>Disponibilizar o serviços do Programa Aprendiz Musical no Portal da SAE integrado ao Portal de Serviços</t>
  </si>
  <si>
    <t>SECLIMA-1</t>
  </si>
  <si>
    <t>Estruturar Programa de Certificação de Neutralização de Carbono em parceria com a Controladoria Geral do Município (CGM) com ênfase para o setor empresarial</t>
  </si>
  <si>
    <t>SECLIMA-2</t>
  </si>
  <si>
    <t>Implementar transferência de renda por meio da moeda araribóia aos moradores do setor Igrejinha/Caramujo que atingirem metas de redução de emissão de GEE, atingindo 40 residências</t>
  </si>
  <si>
    <t>SECLIMA-3</t>
  </si>
  <si>
    <t xml:space="preserve">Promover o plantio de 400 mudas com foco no sequestro futuro de 03 toneladas de carbono </t>
  </si>
  <si>
    <t>SECLIMA-4</t>
  </si>
  <si>
    <t xml:space="preserve">Implementar o Banco de Tecnologia para Mitigação, Adaptação e Compensação de Emissões de GEE </t>
  </si>
  <si>
    <t>SECONSER-2</t>
  </si>
  <si>
    <t>Implantar 13.000 m² de Telhados Fotovoltaicos</t>
  </si>
  <si>
    <t>SECONSER-4</t>
  </si>
  <si>
    <t>Garantir que toda a rede dos operadores da SECONSER utilizem comunicação digital para as demandas da Secretaria</t>
  </si>
  <si>
    <t>SEDEN-1</t>
  </si>
  <si>
    <t>Estabelecer Parceria Público-Privada para concessão do Terminal Pesqueiro</t>
  </si>
  <si>
    <t>SEDEN-2</t>
  </si>
  <si>
    <t xml:space="preserve">Inaugurar a Casa do Empreendedor na Região Oceânica </t>
  </si>
  <si>
    <t>SEDEN-4</t>
  </si>
  <si>
    <t>Implantar o Chatbot na Casa do Empreendedor e no N.A.E</t>
  </si>
  <si>
    <t>SEMPAS-1</t>
  </si>
  <si>
    <t>Iniciar as ações de campo do Programa Niterói Jovem Ecosocial - 2ª Fase para os 500 jovens matrículados</t>
  </si>
  <si>
    <t>SEMPAS-2</t>
  </si>
  <si>
    <t>Implantar o Plano Municipal de Turismo de Base Comunitária, capacitando 40 guias comunitários</t>
  </si>
  <si>
    <t>SEMPAS-3</t>
  </si>
  <si>
    <t>Ampliar para 500 o atendimento dos egressos do sistema prisional no Programa Rede Acolher</t>
  </si>
  <si>
    <t>SEMPAS-4</t>
  </si>
  <si>
    <t>Abrir de maneira eletrônica 90% de novos processos</t>
  </si>
  <si>
    <t>CODIM-1</t>
  </si>
  <si>
    <t xml:space="preserve">Inaugurar o Espaço Empreender Mulher, atendendo 50 empreendedoras em 2023 </t>
  </si>
  <si>
    <t>CODIM-2</t>
  </si>
  <si>
    <t>Implementar o projeto piloto "Dignidade menstrual" atingindo 300 estudantes do EJA</t>
  </si>
  <si>
    <t>CODIM-4</t>
  </si>
  <si>
    <t>Disponibilizar o serviço de Agendamento do Espaço Empreender no Portal de Serviços</t>
  </si>
  <si>
    <t>CPPJ</t>
  </si>
  <si>
    <t>CPPJ-1</t>
  </si>
  <si>
    <t>Contemplar 05 territórios da cidade com o Projeto Jovens Lideranças</t>
  </si>
  <si>
    <t>CPPJ-2</t>
  </si>
  <si>
    <t xml:space="preserve">Publicar a "Carta das Juventudes sobre a emergência climática" </t>
  </si>
  <si>
    <t>CPPJ-3</t>
  </si>
  <si>
    <t>Executar 03 projetos do Orçamento Participativo (EducaSamba, Educação, Esporte e Sustentabilidade na Região Oceânica e Luta Esportiva nas escolas)</t>
  </si>
  <si>
    <t>CPPJ-4</t>
  </si>
  <si>
    <t>Disponibilizar o serviço de inscrição nos eventos da CPPJ no Portal de Serviços</t>
  </si>
  <si>
    <t>SEMUG-1</t>
  </si>
  <si>
    <t>Desenvolver o primeiro subsistema do Sistema de Informações Socioeconômicas dos Cidadãos, a partir do Programa Poupança Escola</t>
  </si>
  <si>
    <t>SEMUG-4</t>
  </si>
  <si>
    <t>Implantar o Projeto da central de atendimento aos cidadãos em todas as administrações regionais</t>
  </si>
  <si>
    <t>SEOP-2</t>
  </si>
  <si>
    <t>Realizar 4 operações da Guarda Civil Municipal integradas com a Polícia Civil e a Polícia Militar</t>
  </si>
  <si>
    <t>SEOP-3</t>
  </si>
  <si>
    <t>Realizar Concurso Público para novos Guardas Municipais, atingindo 1.000 guardas ao total</t>
  </si>
  <si>
    <t>SEOP-4</t>
  </si>
  <si>
    <t>Lançar o Painel de Ordem Pública integrado ao SIGEO e ao ObservaNit</t>
  </si>
  <si>
    <t>SEPLAG-1</t>
  </si>
  <si>
    <t>Instituir a abertura de todos os processos administrativos de forma exclusivamente eletrônica, a partir de dezembro</t>
  </si>
  <si>
    <t>SEPLAG-2</t>
  </si>
  <si>
    <t>Implementar novo fluxo de deliberação de PPP e concessões no município de Niterói</t>
  </si>
  <si>
    <t>SEPLAG-3</t>
  </si>
  <si>
    <t>Transformar o site do ObservaNit em uma plataforma de Gestão da Informação e Divulgação de Dados integrada ao SIGEO</t>
  </si>
  <si>
    <t>SEPLAG-4</t>
  </si>
  <si>
    <t>Implantar o primeiro módulo do sistema integrado de planejamento e gestão da prefeitura de Niterói</t>
  </si>
  <si>
    <t>GECN</t>
  </si>
  <si>
    <t>GECN-1</t>
  </si>
  <si>
    <t xml:space="preserve">Capacitar 200 jovens das comunidades do entorno do Caminho em curso de Produção Executiva de Eventos </t>
  </si>
  <si>
    <t>GECN-2</t>
  </si>
  <si>
    <t>Realizar 4 eventos de produtores independentes e iniciantes no cenário cultural</t>
  </si>
  <si>
    <t>GECN-3</t>
  </si>
  <si>
    <t>Adaptar 3 equipamentos do Caminho Niemeyer garantindo a acessibilidade</t>
  </si>
  <si>
    <t>GECN-4</t>
  </si>
  <si>
    <t>Incluir a solicitação de realização de eventos no Portal de Serviços</t>
  </si>
  <si>
    <t>PNCV</t>
  </si>
  <si>
    <t>PNCV-1</t>
  </si>
  <si>
    <t>Implementar o Projeto Com Vivências para Cultura da Paz com a realização de 05 eventos</t>
  </si>
  <si>
    <t>PNCV-2</t>
  </si>
  <si>
    <t>Implementar o Projeto Mais Diálogo, Menos Violência, impactando 500 pessoas</t>
  </si>
  <si>
    <t>PNCV-3</t>
  </si>
  <si>
    <t xml:space="preserve">Estruturar um Comitê Ampliado para acompanhar o desenvolvimento das ações na Comunidade do Viradouro e adjacências </t>
  </si>
  <si>
    <t>PNCV-4</t>
  </si>
  <si>
    <t>Publicar Balanço dos últimos anos do PNCV no ObservaNit</t>
  </si>
  <si>
    <t>SEXEC-1</t>
  </si>
  <si>
    <t>Realizar o Prefeitura Móvel em 08 bairros da cidade</t>
  </si>
  <si>
    <t>SEXEC-2</t>
  </si>
  <si>
    <t>Consolidar o diálogo com o Poder Legislativo e construir aliança política para fortalecer a base de governo na Câmara de Vereadores</t>
  </si>
  <si>
    <t>SEXEC-3</t>
  </si>
  <si>
    <t>Retomar o Programa Niterói Presente em Convênio com o Governo do Estado do Rio de Janeiro</t>
  </si>
  <si>
    <t>SEXEC-4</t>
  </si>
  <si>
    <t>Acompanhar e apoiar as diversas Secretarias Municipais com foco na melhoria da qualidade dos serviços prestados aos niteroienses</t>
  </si>
  <si>
    <t>SMA-1</t>
  </si>
  <si>
    <t>Implantar o Sistema de Gestão de Pessoas</t>
  </si>
  <si>
    <t>SMA-2</t>
  </si>
  <si>
    <t>Garantir a conectividade em todos os prédios da Administração Direta Municipal</t>
  </si>
  <si>
    <t>SMA-3</t>
  </si>
  <si>
    <t>Equipar com 1.000 (mil) novos computadores o parque tecnológico da Administração Direta da PMN</t>
  </si>
  <si>
    <t>SMA-4</t>
  </si>
  <si>
    <t>Operacionalizar 100% das funcionalidades sobre Gestão de Pessoas na intranet da PMN em parceria com SEPLAG e CGCOM</t>
  </si>
  <si>
    <t>SMAC-1</t>
  </si>
  <si>
    <t>Promover acessibilidade através de brinquedos adaptados em 11 praças púbicas para o lazer e recreação</t>
  </si>
  <si>
    <t>SMAC-2</t>
  </si>
  <si>
    <t>Alcançar 600 pessoas atendidas pelo serviço Central de Interpretes de Libras</t>
  </si>
  <si>
    <t>SMAC-3</t>
  </si>
  <si>
    <t>Implementar 2 Jardins Sensoriais em dois locais públicos de grande circulação de pessoas (Campo de São Bento e Horto do Fonseca)</t>
  </si>
  <si>
    <t>SMAC-4</t>
  </si>
  <si>
    <t>Lançar o Portal de Acessibilidade integrado ao Portal de Serviços.</t>
  </si>
  <si>
    <t>CEDA</t>
  </si>
  <si>
    <t>CEDA-1</t>
  </si>
  <si>
    <t>Implantar uma Unidade de Castração na Região Oceânica em containers</t>
  </si>
  <si>
    <t>CEDA-2</t>
  </si>
  <si>
    <t>Implantar o Programa de Educação Animalista em 17 escolas</t>
  </si>
  <si>
    <t>CEDA-3</t>
  </si>
  <si>
    <t>Realizar 500 consultas veterinárias através de parceria com o Hospital Veterinário da UFF</t>
  </si>
  <si>
    <t>CEDA-4</t>
  </si>
  <si>
    <t>Abrir de maneira eletrônica 100% de novos processos</t>
  </si>
  <si>
    <t>SMARHS-1</t>
  </si>
  <si>
    <t xml:space="preserve">Realizar projeto de reestruturação das Áreas Naturais, dobrando o plantio para 10.000 mudas </t>
  </si>
  <si>
    <t>SMARHS-2</t>
  </si>
  <si>
    <t xml:space="preserve">Certificar a sede da Prefeitura Municipal de Niterói com o selo de sustentabilidade da Agenda Ambiental da Administração Pública (A3P)
</t>
  </si>
  <si>
    <t>SMARHS-3</t>
  </si>
  <si>
    <t xml:space="preserve">Criar a 1ª Reserva Particular do Patrimônio Natural (RPPN) Municipal  </t>
  </si>
  <si>
    <t>SMARHS-4</t>
  </si>
  <si>
    <t>Transformar 02 serviços digitalmente no Portal de Serviços: Autorização de Licença e Certidão de Demolição</t>
  </si>
  <si>
    <t>SMASES-1</t>
  </si>
  <si>
    <t>Implantar o Programa Municipal de Microcrédito Solidário, atingindo R$ 1.200.000,00 em empréstimos</t>
  </si>
  <si>
    <t>SMASES-2</t>
  </si>
  <si>
    <t>Lançar o Edital de chamamento público para execução de Projetos na área da infância e adolescente com recursos do FIA Niterói</t>
  </si>
  <si>
    <t>SMASES-3</t>
  </si>
  <si>
    <t>Fortalecer as ações do Programa de Empregabilidade para População em Situação de Rua contemplando 30% da população em situação de rua em Niterói</t>
  </si>
  <si>
    <t>SMASES-4</t>
  </si>
  <si>
    <t>Implantar o Sistema Municipal de monitoramento e acompanhamento social</t>
  </si>
  <si>
    <t>SMC-1</t>
  </si>
  <si>
    <t>Realizar o Encontro Niterói Com Niterói</t>
  </si>
  <si>
    <t>SMC-2</t>
  </si>
  <si>
    <t>Reestruturar o projeto BROTAí, atingindo 900 pessoas</t>
  </si>
  <si>
    <t>SMC-3</t>
  </si>
  <si>
    <t>Inaugurar o Centro Cultural da Zona Norte</t>
  </si>
  <si>
    <t>SMC-4</t>
  </si>
  <si>
    <t>Lançar pelo menos 2 editais na Plataforma do Sistema de Inscrições dos Editais integrada ao Portal de Serviços</t>
  </si>
  <si>
    <t>SMCTI-1</t>
  </si>
  <si>
    <t xml:space="preserve">Inaugurar a Plataforma Urbana Digital do Viradouro													</t>
  </si>
  <si>
    <t>SMCTI-2</t>
  </si>
  <si>
    <t>Realizar a Conferência Municipal de Ciência, Tecnologia e Inovação</t>
  </si>
  <si>
    <t>SMCTI-3</t>
  </si>
  <si>
    <t xml:space="preserve">Iniciar a incubação e a aceleração de 30 startups para o programa Acelera Niterói em parceria com a FEC												</t>
  </si>
  <si>
    <t>SMDC-1</t>
  </si>
  <si>
    <t xml:space="preserve">Implantar o Procon Itinerante com realização de 50 ações em Administrações Regionais </t>
  </si>
  <si>
    <t>SMDC-2</t>
  </si>
  <si>
    <t>Realizar ações sobre consumo consciente e sustentável em 10 Escolas Municipais</t>
  </si>
  <si>
    <t>SMDC-3</t>
  </si>
  <si>
    <t>Criar Posto de Atendimento do Procon Niterói na Região Oceânica</t>
  </si>
  <si>
    <t>SMDC-4</t>
  </si>
  <si>
    <t>Lançar o Quita Niterói Digital, atendendo 200 consumidores</t>
  </si>
  <si>
    <t>SMDCG-1</t>
  </si>
  <si>
    <t>Implementar Sistema de Monitoramento de Riscos Ambientais e de Qualidade do Ar</t>
  </si>
  <si>
    <t>SMDCG-2</t>
  </si>
  <si>
    <t>Implementar Convênio com a Secretaria de Estado de Defesa Civil para aumento de efetivo do Corpo de Bombeiros, Integração de Dados Meteorológicos e Aprimoramento das Ações Contra Queimadas</t>
  </si>
  <si>
    <t>SMDCG-4</t>
  </si>
  <si>
    <t>Desenvolver Plataforma de Gestão com Integração de Dados de Ocorrência e de Monitoramento Meteorológico a partir do SIGEO</t>
  </si>
  <si>
    <t>SMDH-1</t>
  </si>
  <si>
    <t>Capacitar com formação em Direitos Humanos 50 jovens em situação de vulnerabilidade</t>
  </si>
  <si>
    <t>SMDH-2</t>
  </si>
  <si>
    <t>Realizar a Primeira Conferência Municipal de Direitos Humanos</t>
  </si>
  <si>
    <t>SMDH-3</t>
  </si>
  <si>
    <t>Realizar o Concurso de Redação na temática da ancestralidade afro-indígena para todas as escolas públicas e privadas do município</t>
  </si>
  <si>
    <t>SMDH-4</t>
  </si>
  <si>
    <t>Incluir as etapas de solicitação e distribuição do Programa Niterói Solidária no Portal de Serviços da PMN</t>
  </si>
  <si>
    <t>SMEL-1</t>
  </si>
  <si>
    <t>Realizar o campeonato infantil INTERCLUBES</t>
  </si>
  <si>
    <t>SMEL-2</t>
  </si>
  <si>
    <t>Instalar um Centro de Treinamento de esportes olímpicos, contemplando 2 modalidades</t>
  </si>
  <si>
    <t>SMEL-4</t>
  </si>
  <si>
    <t>Lançar a Programação de Eventos de Esporte e Lazer integrado ao Portal de Serviços</t>
  </si>
  <si>
    <t>SMF-1</t>
  </si>
  <si>
    <t xml:space="preserve">Criar o Índice de Atividade Econômica de Niterói </t>
  </si>
  <si>
    <t>SMF-2</t>
  </si>
  <si>
    <t>Implementar o Programa NitNota Cidadã</t>
  </si>
  <si>
    <t>SMF-3</t>
  </si>
  <si>
    <t>Alcançar 75% de inconsistências sanadas, melhorando a Qualidade e a Consistência das Informações Contábeis</t>
  </si>
  <si>
    <t>SMF-4</t>
  </si>
  <si>
    <t xml:space="preserve">Implantar Domicílio Tributário Eletrônico e o App de Nota Fiscal Eletrônica aos Contribuintes do ISS </t>
  </si>
  <si>
    <t>SMHRF-2</t>
  </si>
  <si>
    <t>Lançamento da PPP habitacional no Município de Niterói</t>
  </si>
  <si>
    <t>SMHRF-3</t>
  </si>
  <si>
    <t>Publicizar o resultado da 2ª etapa do processo de alocação de 540 famílias do empreendimento Jardim das Paineiras</t>
  </si>
  <si>
    <t>SMHRF-4</t>
  </si>
  <si>
    <t>SMID-1</t>
  </si>
  <si>
    <t xml:space="preserve">Expandir o Projeto Caravana Cultural e Artística, realizando 72 eventos  </t>
  </si>
  <si>
    <t>SMID-2</t>
  </si>
  <si>
    <t>Realizar 12 Ações Sociais em praças públicas do Município</t>
  </si>
  <si>
    <t>SMID-3</t>
  </si>
  <si>
    <t>Inagurar 20 novos núcleos do Projeto 60 UP</t>
  </si>
  <si>
    <t>SMID-4</t>
  </si>
  <si>
    <t>Realizar 08 Encontros de Capacitação com idosos do Município, com foco na utilização de tecnologias e consulta a serviços digitais, atendendo 1800 idosos</t>
  </si>
  <si>
    <t>SMO-1</t>
  </si>
  <si>
    <t>Inaugurar o Parque Orla Piratininga Alfredo Sirkis</t>
  </si>
  <si>
    <t>SMO-2</t>
  </si>
  <si>
    <t>Concluir o reassentamento de todas as famílias contempladas no PRODUIS</t>
  </si>
  <si>
    <t>SMO-3</t>
  </si>
  <si>
    <t>Concluir 2 obras de intervenção e dar ordem de início em 3 obras de intervenção nas áreas remanescentes do reassentamento do PRODUIS com referência da Urban95</t>
  </si>
  <si>
    <t>SMO-4</t>
  </si>
  <si>
    <t>Implantar o Diário de Obras Digital​</t>
  </si>
  <si>
    <t>SMS-1</t>
  </si>
  <si>
    <t>Implementar a linha de cuidados materno-fetal-infantil</t>
  </si>
  <si>
    <t>SMS-2</t>
  </si>
  <si>
    <t>Implementar o Projeto EducaSaúde em 79 unidades da Rede Municipal de Educação de Niterói</t>
  </si>
  <si>
    <t>SMS-3</t>
  </si>
  <si>
    <t xml:space="preserve">Inaugurar 5 Módulos do Médico de Família reformados e dar ordem de início para obra de reforma de 8 módulos do Médico de Família </t>
  </si>
  <si>
    <t>SMS-4</t>
  </si>
  <si>
    <t>Implementar o Prontuário Eletrônico do Paciente - PEP em 55 Unidades de Saúde</t>
  </si>
  <si>
    <t>CONB-1</t>
  </si>
  <si>
    <t>Elaborar e distribuir o Guia Municipal de Cicloturismo</t>
  </si>
  <si>
    <t>CONB-2</t>
  </si>
  <si>
    <t>Realizar Maratona de Inovação: Bikeatona</t>
  </si>
  <si>
    <t>CONB-4</t>
  </si>
  <si>
    <t>Implantar sistema de informação ao ciclista com informações atualizadas diariamente, integrado ao SIGEO</t>
  </si>
  <si>
    <t>SMU-3</t>
  </si>
  <si>
    <t>Implantar política de subsídio para o transporte público por ônibus</t>
  </si>
  <si>
    <t>SMU-4</t>
  </si>
  <si>
    <t>Implementar o MobNit - Sistema de Gestão da Mobilidade de Niterói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</si>
</sst>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b/>
      <sz val="14"/>
      <color rgb="FF004071"/>
      <name val="Segoe UI"/>
      <family val="2"/>
    </font>
    <font>
      <sz val="11"/>
      <color theme="2" tint="-0.749992370372631"/>
      <name val="Calibri"/>
      <family val="2"/>
      <scheme val="minor"/>
    </font>
    <font>
      <b/>
      <sz val="11"/>
      <color rgb="FF004071"/>
      <name val="Calibri"/>
      <family val="2"/>
      <scheme val="minor"/>
    </font>
    <font>
      <b/>
      <sz val="12"/>
      <color rgb="FF004071"/>
      <name val="Segoe UI"/>
      <family val="2"/>
    </font>
    <font>
      <sz val="10"/>
      <color theme="1"/>
      <name val="Calibri"/>
      <family val="2"/>
      <scheme val="minor"/>
    </font>
    <font>
      <b/>
      <sz val="10"/>
      <name val="Calibri"/>
      <family val="2"/>
      <scheme val="minor"/>
    </font>
    <font>
      <sz val="12"/>
      <color theme="1"/>
      <name val="Calibri"/>
      <family val="2"/>
      <scheme val="minor"/>
    </font>
    <font>
      <b/>
      <sz val="16"/>
      <color theme="1"/>
      <name val="Calibri"/>
      <family val="2"/>
      <scheme val="minor"/>
    </font>
    <font>
      <b/>
      <sz val="12"/>
      <color rgb="FF000000"/>
      <name val="Calibri"/>
      <family val="2"/>
      <scheme val="minor"/>
    </font>
    <font>
      <b/>
      <sz val="10"/>
      <color rgb="FFFF0000"/>
      <name val="Calibri"/>
      <family val="2"/>
      <scheme val="minor"/>
    </font>
    <font>
      <sz val="11"/>
      <color rgb="FF444444"/>
      <name val="Calibri"/>
      <family val="2"/>
      <charset val="1"/>
    </font>
    <font>
      <sz val="12"/>
      <color rgb="FF7957D5"/>
      <name val="BlinkMacSystemFont"/>
      <charset val="1"/>
    </font>
  </fonts>
  <fills count="16">
    <fill>
      <patternFill patternType="none"/>
    </fill>
    <fill>
      <patternFill patternType="gray125"/>
    </fill>
    <fill>
      <patternFill patternType="solid">
        <fgColor theme="2" tint="-0.89999084444715716"/>
        <bgColor indexed="64"/>
      </patternFill>
    </fill>
    <fill>
      <patternFill patternType="solid">
        <fgColor theme="4" tint="-0.499984740745262"/>
        <bgColor indexed="64"/>
      </patternFill>
    </fill>
    <fill>
      <patternFill patternType="solid">
        <fgColor theme="1"/>
        <bgColor indexed="64"/>
      </patternFill>
    </fill>
    <fill>
      <patternFill patternType="solid">
        <fgColor theme="5"/>
        <bgColor indexed="64"/>
      </patternFill>
    </fill>
    <fill>
      <patternFill patternType="solid">
        <fgColor theme="0" tint="-0.14999847407452621"/>
        <bgColor theme="0" tint="-0.14999847407452621"/>
      </patternFill>
    </fill>
    <fill>
      <patternFill patternType="solid">
        <fgColor theme="7" tint="0.39997558519241921"/>
        <bgColor indexed="64"/>
      </patternFill>
    </fill>
    <fill>
      <patternFill patternType="solid">
        <fgColor theme="6" tint="0.79998168889431442"/>
        <bgColor theme="6" tint="0.79998168889431442"/>
      </patternFill>
    </fill>
    <fill>
      <patternFill patternType="solid">
        <fgColor theme="4" tint="-0.249977111117893"/>
        <bgColor indexed="64"/>
      </patternFill>
    </fill>
    <fill>
      <patternFill patternType="solid">
        <fgColor rgb="FF002060"/>
        <bgColor indexed="64"/>
      </patternFill>
    </fill>
    <fill>
      <patternFill patternType="solid">
        <fgColor theme="2" tint="-0.749992370372631"/>
        <bgColor indexed="64"/>
      </patternFill>
    </fill>
    <fill>
      <patternFill patternType="solid">
        <fgColor theme="2"/>
        <bgColor indexed="64"/>
      </patternFill>
    </fill>
    <fill>
      <patternFill patternType="solid">
        <fgColor rgb="FFC00000"/>
        <bgColor indexed="64"/>
      </patternFill>
    </fill>
    <fill>
      <patternFill patternType="solid">
        <fgColor rgb="FF004071"/>
        <bgColor indexed="64"/>
      </patternFill>
    </fill>
    <fill>
      <patternFill patternType="solid">
        <fgColor theme="5" tint="0.79998168889431442"/>
        <bgColor indexed="64"/>
      </patternFill>
    </fill>
  </fills>
  <borders count="4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bottom/>
      <diagonal/>
    </border>
  </borders>
  <cellStyleXfs count="2">
    <xf numFmtId="0" fontId="0" fillId="0" borderId="0"/>
    <xf numFmtId="43" fontId="1" fillId="0" borderId="0" applyFont="0" applyFill="0" applyBorder="0" applyAlignment="0" applyProtection="0"/>
  </cellStyleXfs>
  <cellXfs count="170">
    <xf numFmtId="0" fontId="0" fillId="0" borderId="0" xfId="0"/>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3" xfId="0" applyBorder="1" applyAlignment="1">
      <alignment horizontal="center"/>
    </xf>
    <xf numFmtId="0" fontId="0" fillId="0" borderId="4" xfId="0" applyBorder="1"/>
    <xf numFmtId="0" fontId="0" fillId="6" borderId="3" xfId="0" applyFill="1" applyBorder="1" applyAlignment="1">
      <alignment horizontal="center"/>
    </xf>
    <xf numFmtId="0" fontId="0" fillId="6" borderId="4" xfId="0" applyFill="1" applyBorder="1"/>
    <xf numFmtId="0" fontId="0" fillId="0" borderId="5" xfId="0" applyBorder="1" applyAlignment="1">
      <alignment horizontal="center"/>
    </xf>
    <xf numFmtId="0" fontId="0" fillId="0" borderId="6" xfId="0" applyBorder="1"/>
    <xf numFmtId="0" fontId="0" fillId="6" borderId="6" xfId="0" applyFill="1" applyBorder="1"/>
    <xf numFmtId="0" fontId="3" fillId="0" borderId="0" xfId="0" applyFont="1" applyAlignment="1">
      <alignment horizontal="center"/>
    </xf>
    <xf numFmtId="0" fontId="3" fillId="0" borderId="0" xfId="0" applyFont="1"/>
    <xf numFmtId="0" fontId="0" fillId="7" borderId="0" xfId="0" applyFill="1"/>
    <xf numFmtId="0" fontId="3" fillId="8" borderId="7" xfId="0" applyFont="1" applyFill="1" applyBorder="1" applyAlignment="1">
      <alignment horizontal="center"/>
    </xf>
    <xf numFmtId="0" fontId="3" fillId="8" borderId="8" xfId="0" applyFont="1" applyFill="1" applyBorder="1" applyAlignment="1">
      <alignment horizontal="center"/>
    </xf>
    <xf numFmtId="0" fontId="0" fillId="0" borderId="0" xfId="0" applyAlignment="1">
      <alignment vertical="center" wrapText="1"/>
    </xf>
    <xf numFmtId="0" fontId="3" fillId="8" borderId="9" xfId="0" applyFont="1" applyFill="1" applyBorder="1" applyAlignment="1">
      <alignment horizontal="center"/>
    </xf>
    <xf numFmtId="0" fontId="3" fillId="8" borderId="10" xfId="0" applyFont="1" applyFill="1" applyBorder="1" applyAlignment="1">
      <alignment horizontal="center"/>
    </xf>
    <xf numFmtId="0" fontId="0" fillId="0" borderId="0" xfId="0" applyAlignment="1">
      <alignment horizontal="center" vertical="center"/>
    </xf>
    <xf numFmtId="0" fontId="0" fillId="6" borderId="9" xfId="0" applyFill="1" applyBorder="1" applyAlignment="1">
      <alignment horizontal="center"/>
    </xf>
    <xf numFmtId="0" fontId="0" fillId="6" borderId="10" xfId="0" applyFill="1" applyBorder="1"/>
    <xf numFmtId="0" fontId="0" fillId="0" borderId="0" xfId="0" quotePrefix="1" applyAlignment="1">
      <alignment horizontal="center" vertical="center" wrapText="1"/>
    </xf>
    <xf numFmtId="0" fontId="0" fillId="6" borderId="3" xfId="0" quotePrefix="1" applyFill="1" applyBorder="1" applyAlignment="1">
      <alignment horizontal="center"/>
    </xf>
    <xf numFmtId="0" fontId="0" fillId="0" borderId="3" xfId="0" quotePrefix="1" applyBorder="1" applyAlignment="1">
      <alignment horizontal="center"/>
    </xf>
    <xf numFmtId="0" fontId="0" fillId="0" borderId="0" xfId="0" applyAlignment="1">
      <alignment vertical="center"/>
    </xf>
    <xf numFmtId="1" fontId="2" fillId="9" borderId="11" xfId="0" applyNumberFormat="1" applyFont="1" applyFill="1" applyBorder="1" applyAlignment="1">
      <alignment horizontal="center" vertical="center" wrapText="1"/>
    </xf>
    <xf numFmtId="0" fontId="2" fillId="9"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left" vertical="center" wrapText="1"/>
    </xf>
    <xf numFmtId="0" fontId="2" fillId="9" borderId="12" xfId="0" applyFont="1" applyFill="1" applyBorder="1" applyAlignment="1">
      <alignment horizontal="center" vertical="center" wrapText="1"/>
    </xf>
    <xf numFmtId="0" fontId="0" fillId="0" borderId="12" xfId="0" applyBorder="1" applyAlignment="1">
      <alignment vertical="center" wrapText="1"/>
    </xf>
    <xf numFmtId="0" fontId="0" fillId="0" borderId="11" xfId="0" quotePrefix="1" applyBorder="1" applyAlignment="1">
      <alignment horizontal="center" vertical="center"/>
    </xf>
    <xf numFmtId="0" fontId="4" fillId="0" borderId="0" xfId="0" applyFont="1" applyAlignment="1">
      <alignment horizontal="center" vertical="center" wrapText="1"/>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11" borderId="14" xfId="0" applyFont="1" applyFill="1" applyBorder="1" applyAlignment="1">
      <alignment horizontal="center"/>
    </xf>
    <xf numFmtId="0" fontId="2" fillId="11" borderId="15" xfId="0" applyFont="1" applyFill="1" applyBorder="1" applyAlignment="1">
      <alignment horizontal="center"/>
    </xf>
    <xf numFmtId="0" fontId="2" fillId="11" borderId="16" xfId="0" applyFont="1" applyFill="1" applyBorder="1" applyAlignment="1">
      <alignment horizontal="center"/>
    </xf>
    <xf numFmtId="0" fontId="2" fillId="11" borderId="15" xfId="0" applyFont="1" applyFill="1" applyBorder="1" applyAlignment="1">
      <alignment horizontal="center" vertical="center"/>
    </xf>
    <xf numFmtId="0" fontId="0" fillId="12" borderId="17" xfId="0" applyFill="1" applyBorder="1" applyAlignment="1">
      <alignment horizontal="center"/>
    </xf>
    <xf numFmtId="0" fontId="0" fillId="12" borderId="11" xfId="0" applyFill="1" applyBorder="1" applyAlignment="1">
      <alignment horizontal="center"/>
    </xf>
    <xf numFmtId="0" fontId="0" fillId="12" borderId="18" xfId="0" applyFill="1" applyBorder="1" applyAlignment="1">
      <alignment horizontal="center"/>
    </xf>
    <xf numFmtId="0" fontId="0" fillId="12" borderId="11" xfId="0" applyFill="1" applyBorder="1" applyAlignment="1">
      <alignment horizontal="center" vertical="center"/>
    </xf>
    <xf numFmtId="0" fontId="0" fillId="12" borderId="19" xfId="0" applyFill="1" applyBorder="1" applyAlignment="1">
      <alignment horizontal="center"/>
    </xf>
    <xf numFmtId="0" fontId="0" fillId="12" borderId="20" xfId="0" applyFill="1" applyBorder="1" applyAlignment="1">
      <alignment horizontal="center"/>
    </xf>
    <xf numFmtId="0" fontId="0" fillId="12" borderId="20" xfId="0" applyFill="1" applyBorder="1" applyAlignment="1">
      <alignment horizontal="center" vertical="center"/>
    </xf>
    <xf numFmtId="0" fontId="0" fillId="12" borderId="21" xfId="0" applyFill="1" applyBorder="1" applyAlignment="1">
      <alignment horizontal="center"/>
    </xf>
    <xf numFmtId="0" fontId="0" fillId="12" borderId="0" xfId="0" applyFill="1"/>
    <xf numFmtId="0" fontId="0" fillId="12" borderId="0" xfId="0" applyFill="1" applyAlignment="1">
      <alignment horizontal="center" vertical="center"/>
    </xf>
    <xf numFmtId="0" fontId="0" fillId="12" borderId="17" xfId="0" applyFill="1" applyBorder="1"/>
    <xf numFmtId="0" fontId="0" fillId="12" borderId="11" xfId="0" applyFill="1" applyBorder="1"/>
    <xf numFmtId="0" fontId="0" fillId="12" borderId="18" xfId="0" applyFill="1" applyBorder="1"/>
    <xf numFmtId="0" fontId="0" fillId="12" borderId="0" xfId="0" applyFill="1" applyAlignment="1">
      <alignment horizontal="center"/>
    </xf>
    <xf numFmtId="0" fontId="0" fillId="12" borderId="19" xfId="0" applyFill="1" applyBorder="1"/>
    <xf numFmtId="0" fontId="0" fillId="12" borderId="20" xfId="0" applyFill="1" applyBorder="1"/>
    <xf numFmtId="0" fontId="0" fillId="12" borderId="21" xfId="0" applyFill="1" applyBorder="1"/>
    <xf numFmtId="0" fontId="2" fillId="10" borderId="22" xfId="0" applyFont="1" applyFill="1" applyBorder="1" applyAlignment="1">
      <alignment horizontal="center"/>
    </xf>
    <xf numFmtId="0" fontId="0" fillId="12" borderId="12" xfId="0" applyFill="1" applyBorder="1"/>
    <xf numFmtId="0" fontId="2" fillId="10" borderId="24" xfId="0" applyFont="1" applyFill="1" applyBorder="1" applyAlignment="1">
      <alignment horizontal="center"/>
    </xf>
    <xf numFmtId="0" fontId="2" fillId="10" borderId="25" xfId="0" applyFont="1" applyFill="1" applyBorder="1" applyAlignment="1">
      <alignment horizontal="center"/>
    </xf>
    <xf numFmtId="0" fontId="2" fillId="10" borderId="26" xfId="0" applyFont="1" applyFill="1" applyBorder="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0" fillId="12" borderId="9" xfId="0" applyFill="1" applyBorder="1"/>
    <xf numFmtId="0" fontId="0" fillId="12" borderId="27" xfId="0" applyFill="1" applyBorder="1"/>
    <xf numFmtId="0" fontId="0" fillId="12" borderId="27" xfId="0" applyFill="1" applyBorder="1" applyAlignment="1">
      <alignment horizontal="center"/>
    </xf>
    <xf numFmtId="0" fontId="0" fillId="12" borderId="10" xfId="0" applyFill="1" applyBorder="1"/>
    <xf numFmtId="0" fontId="5" fillId="12" borderId="3" xfId="0" applyFont="1" applyFill="1" applyBorder="1" applyAlignment="1">
      <alignment horizontal="left"/>
    </xf>
    <xf numFmtId="0" fontId="0" fillId="12" borderId="4" xfId="0" applyFill="1" applyBorder="1"/>
    <xf numFmtId="0" fontId="6" fillId="12" borderId="5" xfId="0" applyFont="1" applyFill="1" applyBorder="1"/>
    <xf numFmtId="0" fontId="0" fillId="12" borderId="28" xfId="0" applyFill="1" applyBorder="1"/>
    <xf numFmtId="0" fontId="6" fillId="12" borderId="28" xfId="0" applyFont="1" applyFill="1" applyBorder="1" applyAlignment="1">
      <alignment horizontal="left" vertical="center"/>
    </xf>
    <xf numFmtId="0" fontId="0" fillId="12" borderId="28" xfId="0" applyFill="1" applyBorder="1" applyAlignment="1">
      <alignment horizontal="center"/>
    </xf>
    <xf numFmtId="0" fontId="0" fillId="12" borderId="6" xfId="0" applyFill="1" applyBorder="1"/>
    <xf numFmtId="0" fontId="0" fillId="12" borderId="9" xfId="0" applyFill="1" applyBorder="1" applyAlignment="1">
      <alignment horizontal="center" vertical="center"/>
    </xf>
    <xf numFmtId="0" fontId="0" fillId="12" borderId="27" xfId="0" applyFill="1" applyBorder="1" applyAlignment="1">
      <alignment vertical="center"/>
    </xf>
    <xf numFmtId="0" fontId="0" fillId="12" borderId="27" xfId="0" applyFill="1" applyBorder="1" applyAlignment="1">
      <alignment horizontal="center" vertical="center"/>
    </xf>
    <xf numFmtId="0" fontId="0" fillId="12" borderId="10" xfId="0" applyFill="1" applyBorder="1" applyAlignment="1">
      <alignment horizontal="center" vertical="center"/>
    </xf>
    <xf numFmtId="0" fontId="5" fillId="12" borderId="3" xfId="0" applyFont="1" applyFill="1" applyBorder="1" applyAlignment="1">
      <alignment horizontal="left" vertical="center"/>
    </xf>
    <xf numFmtId="0" fontId="0" fillId="12" borderId="0" xfId="0" applyFill="1" applyAlignment="1">
      <alignment vertical="center"/>
    </xf>
    <xf numFmtId="0" fontId="0" fillId="12" borderId="4" xfId="0" applyFill="1" applyBorder="1" applyAlignment="1">
      <alignment horizontal="center" vertical="center"/>
    </xf>
    <xf numFmtId="0" fontId="6" fillId="12" borderId="5" xfId="0" applyFont="1" applyFill="1" applyBorder="1" applyAlignment="1">
      <alignment vertical="center"/>
    </xf>
    <xf numFmtId="0" fontId="0" fillId="12" borderId="28" xfId="0" applyFill="1" applyBorder="1" applyAlignment="1">
      <alignment vertical="center"/>
    </xf>
    <xf numFmtId="0" fontId="0" fillId="12" borderId="28" xfId="0" applyFill="1" applyBorder="1" applyAlignment="1">
      <alignment horizontal="center" vertical="center"/>
    </xf>
    <xf numFmtId="0" fontId="0" fillId="12" borderId="6" xfId="0" applyFill="1" applyBorder="1" applyAlignment="1">
      <alignment horizontal="center" vertical="center"/>
    </xf>
    <xf numFmtId="0" fontId="6" fillId="12" borderId="3" xfId="0" applyFont="1" applyFill="1" applyBorder="1"/>
    <xf numFmtId="0" fontId="2" fillId="11" borderId="31" xfId="0" applyFont="1" applyFill="1" applyBorder="1" applyAlignment="1">
      <alignment horizontal="center"/>
    </xf>
    <xf numFmtId="0" fontId="2" fillId="11" borderId="25" xfId="0" applyFont="1" applyFill="1" applyBorder="1" applyAlignment="1">
      <alignment horizontal="center" vertical="center"/>
    </xf>
    <xf numFmtId="0" fontId="2" fillId="11" borderId="26" xfId="0" applyFont="1" applyFill="1" applyBorder="1" applyAlignment="1">
      <alignment horizontal="center"/>
    </xf>
    <xf numFmtId="0" fontId="6" fillId="12" borderId="0" xfId="0" applyFont="1" applyFill="1" applyAlignment="1">
      <alignment horizontal="left" vertical="center"/>
    </xf>
    <xf numFmtId="0" fontId="0" fillId="12" borderId="14" xfId="0" applyFill="1" applyBorder="1"/>
    <xf numFmtId="0" fontId="0" fillId="12" borderId="15" xfId="0" applyFill="1" applyBorder="1" applyAlignment="1">
      <alignment horizontal="center" vertical="center"/>
    </xf>
    <xf numFmtId="0" fontId="0" fillId="12" borderId="16" xfId="0" applyFill="1" applyBorder="1"/>
    <xf numFmtId="0" fontId="2" fillId="10" borderId="32" xfId="0" applyFont="1" applyFill="1" applyBorder="1" applyAlignment="1">
      <alignment horizontal="center"/>
    </xf>
    <xf numFmtId="0" fontId="0" fillId="12" borderId="14" xfId="0" applyFill="1" applyBorder="1" applyAlignment="1">
      <alignment horizontal="center" vertical="center"/>
    </xf>
    <xf numFmtId="0" fontId="0" fillId="12" borderId="15" xfId="0" applyFill="1" applyBorder="1"/>
    <xf numFmtId="0" fontId="0" fillId="12" borderId="17" xfId="0" applyFill="1" applyBorder="1" applyAlignment="1">
      <alignment horizontal="center" vertical="center"/>
    </xf>
    <xf numFmtId="0" fontId="0" fillId="12" borderId="19" xfId="0" applyFill="1" applyBorder="1" applyAlignment="1">
      <alignment horizontal="center" vertical="center"/>
    </xf>
    <xf numFmtId="0" fontId="0" fillId="12" borderId="22" xfId="0" applyFill="1" applyBorder="1"/>
    <xf numFmtId="0" fontId="0" fillId="12" borderId="30" xfId="0" applyFill="1" applyBorder="1"/>
    <xf numFmtId="0" fontId="2" fillId="11" borderId="24" xfId="0" applyFont="1" applyFill="1" applyBorder="1" applyAlignment="1">
      <alignment horizontal="center"/>
    </xf>
    <xf numFmtId="0" fontId="0" fillId="12" borderId="33" xfId="0" applyFill="1" applyBorder="1" applyAlignment="1">
      <alignment horizontal="center"/>
    </xf>
    <xf numFmtId="0" fontId="0" fillId="12" borderId="29" xfId="0" applyFill="1" applyBorder="1"/>
    <xf numFmtId="0" fontId="0" fillId="12" borderId="13" xfId="0" applyFill="1" applyBorder="1"/>
    <xf numFmtId="0" fontId="0" fillId="12" borderId="23" xfId="0" applyFill="1" applyBorder="1"/>
    <xf numFmtId="0" fontId="0" fillId="6" borderId="5" xfId="0" quotePrefix="1" applyFill="1" applyBorder="1" applyAlignment="1">
      <alignment horizontal="center"/>
    </xf>
    <xf numFmtId="0" fontId="0" fillId="12" borderId="11" xfId="0" quotePrefix="1" applyFill="1" applyBorder="1" applyAlignment="1">
      <alignment horizontal="center"/>
    </xf>
    <xf numFmtId="0" fontId="0" fillId="12" borderId="22" xfId="0" applyFill="1" applyBorder="1" applyAlignment="1">
      <alignment horizontal="center"/>
    </xf>
    <xf numFmtId="0" fontId="0" fillId="12" borderId="12" xfId="0" applyFill="1" applyBorder="1" applyAlignment="1">
      <alignment horizontal="center"/>
    </xf>
    <xf numFmtId="0" fontId="2" fillId="11" borderId="25" xfId="0" applyFont="1" applyFill="1" applyBorder="1" applyAlignment="1">
      <alignment horizontal="center"/>
    </xf>
    <xf numFmtId="0" fontId="0" fillId="12" borderId="34" xfId="0" applyFill="1" applyBorder="1" applyAlignment="1">
      <alignment horizontal="center"/>
    </xf>
    <xf numFmtId="0" fontId="0" fillId="12" borderId="35" xfId="0" applyFill="1" applyBorder="1" applyAlignment="1">
      <alignment horizontal="center" vertical="center"/>
    </xf>
    <xf numFmtId="0" fontId="0" fillId="12" borderId="36" xfId="0" applyFill="1" applyBorder="1" applyAlignment="1">
      <alignment horizontal="center"/>
    </xf>
    <xf numFmtId="0" fontId="0" fillId="12" borderId="37" xfId="0" applyFill="1" applyBorder="1" applyAlignment="1">
      <alignment horizontal="center"/>
    </xf>
    <xf numFmtId="0" fontId="0" fillId="12" borderId="38" xfId="0" applyFill="1" applyBorder="1" applyAlignment="1">
      <alignment horizontal="center"/>
    </xf>
    <xf numFmtId="0" fontId="0" fillId="12" borderId="39" xfId="0" applyFill="1" applyBorder="1" applyAlignment="1">
      <alignment horizontal="center"/>
    </xf>
    <xf numFmtId="0" fontId="0" fillId="12" borderId="40" xfId="0" quotePrefix="1" applyFill="1" applyBorder="1" applyAlignment="1">
      <alignment horizontal="center"/>
    </xf>
    <xf numFmtId="0" fontId="0" fillId="12" borderId="40" xfId="0" applyFill="1" applyBorder="1" applyAlignment="1">
      <alignment horizontal="center" vertical="center"/>
    </xf>
    <xf numFmtId="0" fontId="0" fillId="12" borderId="41" xfId="0" applyFill="1" applyBorder="1" applyAlignment="1">
      <alignment horizontal="center"/>
    </xf>
    <xf numFmtId="0" fontId="0" fillId="12" borderId="11" xfId="0" quotePrefix="1" applyFill="1" applyBorder="1" applyAlignment="1">
      <alignment horizontal="center" vertical="center"/>
    </xf>
    <xf numFmtId="0" fontId="0" fillId="5" borderId="0" xfId="0" applyFill="1"/>
    <xf numFmtId="0" fontId="0" fillId="0" borderId="0" xfId="0" quotePrefix="1"/>
    <xf numFmtId="0" fontId="0" fillId="7" borderId="0" xfId="0" quotePrefix="1" applyFill="1" applyAlignment="1">
      <alignment horizontal="center"/>
    </xf>
    <xf numFmtId="0" fontId="8" fillId="0" borderId="0" xfId="0" applyFont="1"/>
    <xf numFmtId="0" fontId="9" fillId="0" borderId="0" xfId="0" applyFont="1"/>
    <xf numFmtId="0" fontId="11" fillId="0" borderId="0" xfId="0" applyFont="1"/>
    <xf numFmtId="0" fontId="12" fillId="0" borderId="0" xfId="0" applyFont="1" applyAlignment="1">
      <alignment vertical="center" wrapText="1"/>
    </xf>
    <xf numFmtId="0" fontId="12" fillId="0" borderId="0" xfId="0" applyFont="1" applyAlignment="1">
      <alignment horizontal="left" vertical="center" wrapText="1"/>
    </xf>
    <xf numFmtId="0" fontId="0" fillId="14" borderId="0" xfId="0" applyFill="1" applyAlignment="1">
      <alignment horizontal="center" vertical="center" wrapText="1"/>
    </xf>
    <xf numFmtId="0" fontId="0" fillId="14" borderId="0" xfId="0" applyFill="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center" vertical="center"/>
    </xf>
    <xf numFmtId="0" fontId="0" fillId="12" borderId="35" xfId="0" quotePrefix="1" applyFill="1" applyBorder="1" applyAlignment="1">
      <alignment horizontal="center"/>
    </xf>
    <xf numFmtId="0" fontId="0" fillId="12" borderId="20" xfId="0" quotePrefix="1" applyFill="1" applyBorder="1" applyAlignment="1">
      <alignment horizontal="center" vertical="center"/>
    </xf>
    <xf numFmtId="0" fontId="0" fillId="12" borderId="15" xfId="0" quotePrefix="1" applyFill="1" applyBorder="1" applyAlignment="1">
      <alignment horizontal="center" vertical="center"/>
    </xf>
    <xf numFmtId="0" fontId="0" fillId="12" borderId="15" xfId="0" quotePrefix="1" applyFill="1" applyBorder="1" applyAlignment="1">
      <alignment horizontal="center"/>
    </xf>
    <xf numFmtId="0" fontId="14" fillId="0" borderId="0" xfId="0" applyFont="1" applyAlignment="1">
      <alignment horizontal="center" vertical="center" wrapText="1"/>
    </xf>
    <xf numFmtId="0" fontId="2" fillId="2" borderId="2" xfId="1" applyNumberFormat="1" applyFont="1" applyFill="1" applyBorder="1" applyAlignment="1" applyProtection="1">
      <alignment horizontal="center" vertical="center" wrapText="1"/>
    </xf>
    <xf numFmtId="0" fontId="0" fillId="0" borderId="0" xfId="0" applyAlignment="1" applyProtection="1">
      <alignment horizontal="center" vertical="center" wrapText="1"/>
      <protection locked="0"/>
    </xf>
    <xf numFmtId="43" fontId="0" fillId="0" borderId="0" xfId="1" applyFon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0" xfId="0" applyAlignment="1" applyProtection="1">
      <alignment wrapText="1"/>
      <protection locked="0"/>
    </xf>
    <xf numFmtId="43" fontId="0" fillId="0" borderId="0" xfId="1" applyFont="1" applyAlignment="1" applyProtection="1">
      <alignment horizontal="center" vertical="center" wrapText="1"/>
    </xf>
    <xf numFmtId="43" fontId="2" fillId="5" borderId="2" xfId="1" applyFont="1" applyFill="1" applyBorder="1" applyAlignment="1" applyProtection="1">
      <alignment horizontal="center" vertical="center" wrapText="1"/>
    </xf>
    <xf numFmtId="43" fontId="2" fillId="3" borderId="2" xfId="1" applyFont="1" applyFill="1" applyBorder="1" applyAlignment="1" applyProtection="1">
      <alignment horizontal="center" vertical="center" wrapText="1"/>
    </xf>
    <xf numFmtId="0" fontId="15" fillId="0" borderId="0" xfId="0" applyFont="1"/>
    <xf numFmtId="0" fontId="0" fillId="0" borderId="0" xfId="0" quotePrefix="1" applyAlignment="1">
      <alignment horizontal="left" vertical="center"/>
    </xf>
    <xf numFmtId="0" fontId="7" fillId="0" borderId="0" xfId="0" applyFont="1" applyAlignment="1">
      <alignment horizontal="center" vertical="center" wrapText="1"/>
    </xf>
    <xf numFmtId="49" fontId="0" fillId="0" borderId="0" xfId="0" quotePrefix="1" applyNumberFormat="1" applyAlignment="1">
      <alignment horizontal="center"/>
    </xf>
    <xf numFmtId="0" fontId="0" fillId="0" borderId="0" xfId="0" applyAlignment="1">
      <alignment horizontal="left" vertical="center"/>
    </xf>
    <xf numFmtId="0" fontId="0" fillId="0" borderId="0" xfId="0" quotePrefix="1" applyAlignment="1">
      <alignment horizontal="center" vertical="center"/>
    </xf>
    <xf numFmtId="0" fontId="16" fillId="0" borderId="0" xfId="0" applyFont="1" applyAlignment="1">
      <alignment horizontal="center" vertical="center" wrapText="1"/>
    </xf>
    <xf numFmtId="0" fontId="5" fillId="8" borderId="42" xfId="0" applyFont="1" applyFill="1" applyBorder="1" applyAlignment="1">
      <alignment horizontal="center" vertical="center" wrapText="1"/>
    </xf>
    <xf numFmtId="0" fontId="5" fillId="0" borderId="0" xfId="0" applyFont="1" applyAlignment="1">
      <alignment horizontal="center"/>
    </xf>
    <xf numFmtId="0" fontId="0" fillId="15" borderId="0" xfId="0" applyFill="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49" fontId="0" fillId="0" borderId="0" xfId="0" applyNumberFormat="1" applyAlignment="1">
      <alignment horizontal="center" vertical="center" wrapText="1"/>
    </xf>
    <xf numFmtId="0" fontId="2" fillId="13" borderId="2"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0" fillId="0" borderId="0" xfId="0" quotePrefix="1" applyNumberFormat="1" applyAlignment="1">
      <alignment horizontal="center" vertical="center" wrapText="1"/>
    </xf>
    <xf numFmtId="49" fontId="18" fillId="0" borderId="0" xfId="0" applyNumberFormat="1" applyFont="1" applyAlignment="1" applyProtection="1">
      <alignment horizontal="center" vertical="center" wrapText="1"/>
      <protection locked="0"/>
    </xf>
    <xf numFmtId="49" fontId="19" fillId="0" borderId="0" xfId="0" applyNumberFormat="1" applyFont="1" applyAlignment="1" applyProtection="1">
      <alignment horizontal="center" vertical="center" wrapText="1"/>
      <protection locked="0"/>
    </xf>
  </cellXfs>
  <cellStyles count="2">
    <cellStyle name="Normal" xfId="0" builtinId="0"/>
    <cellStyle name="Vírgula" xfId="1" builtinId="3"/>
  </cellStyles>
  <dxfs count="117">
    <dxf>
      <font>
        <color rgb="FF9C0006"/>
      </font>
      <fill>
        <patternFill>
          <bgColor rgb="FFFFC7CE"/>
        </patternFill>
      </fill>
    </dxf>
    <dxf>
      <fill>
        <patternFill>
          <bgColor rgb="FFFF6161"/>
        </patternFill>
      </fill>
    </dxf>
    <dxf>
      <fill>
        <patternFill>
          <bgColor rgb="FFA9D08E"/>
        </patternFill>
      </fill>
    </dxf>
    <dxf>
      <fill>
        <patternFill>
          <bgColor rgb="FFFF6161"/>
        </patternFill>
      </fill>
    </dxf>
    <dxf>
      <fill>
        <patternFill>
          <bgColor rgb="FFA9D08E"/>
        </patternFill>
      </fill>
    </dxf>
    <dxf>
      <fill>
        <patternFill>
          <bgColor rgb="FFFF6161"/>
        </patternFill>
      </fill>
    </dxf>
    <dxf>
      <fill>
        <patternFill>
          <bgColor rgb="FFA9D08E"/>
        </patternFill>
      </fill>
    </dxf>
    <dxf>
      <fill>
        <patternFill>
          <bgColor rgb="FFFF6161"/>
        </patternFill>
      </fill>
    </dxf>
    <dxf>
      <fill>
        <patternFill>
          <bgColor rgb="FFA9D08E"/>
        </patternFill>
      </fill>
    </dxf>
    <dxf>
      <fill>
        <patternFill>
          <bgColor rgb="FFFF6161"/>
        </patternFill>
      </fill>
    </dxf>
    <dxf>
      <fill>
        <patternFill>
          <bgColor rgb="FFA9D08E"/>
        </patternFill>
      </fill>
    </dxf>
    <dxf>
      <fill>
        <patternFill>
          <bgColor rgb="FFA9D08E"/>
        </patternFill>
      </fill>
    </dxf>
    <dxf>
      <fill>
        <patternFill>
          <bgColor rgb="FFFF6161"/>
        </patternFill>
      </fill>
    </dxf>
    <dxf>
      <fill>
        <patternFill>
          <bgColor rgb="FFA9D08E"/>
        </patternFill>
      </fill>
    </dxf>
    <dxf>
      <fill>
        <patternFill>
          <bgColor rgb="FFFF6161"/>
        </patternFill>
      </fill>
    </dxf>
    <dxf>
      <fill>
        <patternFill>
          <bgColor rgb="FFFF6161"/>
        </patternFill>
      </fill>
    </dxf>
    <dxf>
      <fill>
        <patternFill>
          <bgColor rgb="FFA9D08E"/>
        </patternFill>
      </fill>
    </dxf>
    <dxf>
      <fill>
        <patternFill>
          <bgColor rgb="FFFF6161"/>
        </patternFill>
      </fill>
    </dxf>
    <dxf>
      <fill>
        <patternFill>
          <bgColor rgb="FFA9D08E"/>
        </patternFill>
      </fill>
    </dxf>
    <dxf>
      <font>
        <color auto="1"/>
      </font>
      <fill>
        <patternFill>
          <bgColor theme="9" tint="0.39994506668294322"/>
        </patternFill>
      </fill>
    </dxf>
    <dxf>
      <fill>
        <patternFill>
          <bgColor rgb="FFFF6161"/>
        </patternFill>
      </fill>
    </dxf>
    <dxf>
      <alignment horizontal="center" vertical="bottom" textRotation="0" wrapText="0" indent="0" justifyLastLine="0" shrinkToFit="0" readingOrder="0"/>
    </dxf>
    <dxf>
      <alignment vertical="center" textRotation="0" wrapText="1" indent="0" justifyLastLine="0" shrinkToFit="0" readingOrder="0"/>
    </dxf>
    <dxf>
      <alignment horizontal="center" vertical="center" textRotation="0" wrapText="1" indent="0" justifyLastLine="0" shrinkToFit="0" readingOrder="0"/>
    </dxf>
    <dxf>
      <alignment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alignment horizontal="left" vertical="center" textRotation="0" wrapText="0" indent="0" justifyLastLine="0" shrinkToFit="0" readingOrder="0"/>
    </dxf>
    <dxf>
      <alignment horizontal="center" vertical="bottom" textRotation="0" wrapText="0" indent="0" justifyLastLine="0" shrinkToFit="0" readingOrder="0"/>
    </dxf>
    <dxf>
      <border>
        <left/>
        <right/>
        <top/>
        <bottom/>
        <vertical/>
        <horizontal/>
      </border>
    </dxf>
    <dxf>
      <font>
        <b/>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rgb="FF002060"/>
        </patternFill>
      </fill>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center" textRotation="0" wrapText="1" indent="0" justifyLastLine="0" shrinkToFit="0" readingOrder="0"/>
    </dxf>
    <dxf>
      <border outline="0">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4"/>
        <color theme="1"/>
        <name val="Calibri"/>
        <scheme val="minor"/>
      </font>
      <fill>
        <patternFill patternType="solid">
          <fgColor theme="6" tint="0.79998168889431442"/>
          <bgColor theme="6" tint="0.79998168889431442"/>
        </patternFill>
      </fill>
      <alignment horizontal="center" vertical="center" textRotation="0" wrapText="1" indent="0" justifyLastLine="0" shrinkToFit="0" readingOrder="0"/>
    </dxf>
    <dxf>
      <font>
        <b/>
        <i val="0"/>
        <strike val="0"/>
        <condense val="0"/>
        <extend val="0"/>
        <outline val="0"/>
        <shadow val="0"/>
        <u val="none"/>
        <vertAlign val="baseline"/>
        <sz val="14"/>
        <color theme="1"/>
        <name val="Calibri"/>
        <scheme val="minor"/>
      </font>
      <alignment horizontal="center" vertical="bottom" textRotation="0" wrapText="0" indent="0" justifyLastLine="0" shrinkToFit="0" readingOrder="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general"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numFmt numFmtId="30" formatCode="@"/>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numFmt numFmtId="30" formatCode="@"/>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alignment textRotation="0" wrapText="1" indent="0" justifyLastLine="0" shrinkToFit="0" readingOrder="0"/>
      <protection locked="0" hidden="0"/>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theme="0"/>
        </left>
        <right style="thin">
          <color theme="0"/>
        </right>
        <top/>
        <bottom/>
      </border>
      <protection locked="1" hidden="0"/>
    </dxf>
    <dxf>
      <font>
        <strike val="0"/>
        <outline val="0"/>
        <shadow val="0"/>
        <u val="none"/>
        <vertAlign val="baseline"/>
        <sz val="10"/>
        <color theme="1"/>
        <name val="Calibri"/>
        <scheme val="minor"/>
      </font>
      <alignment vertical="center" textRotation="0" wrapText="1" indent="0" justifyLastLine="0" shrinkToFit="0" readingOrder="0"/>
    </dxf>
    <dxf>
      <font>
        <b/>
        <strike val="0"/>
        <outline val="0"/>
        <shadow val="0"/>
        <u val="none"/>
        <vertAlign val="baseline"/>
        <sz val="10"/>
        <color auto="1"/>
        <name val="Calibri"/>
        <scheme val="minor"/>
      </font>
      <alignment horizontal="left" vertical="center" textRotation="0" wrapText="1" indent="0" justifyLastLine="0" shrinkToFit="0" readingOrder="0"/>
    </dxf>
    <dxf>
      <font>
        <strike val="0"/>
        <outline val="0"/>
        <shadow val="0"/>
        <u val="none"/>
        <vertAlign val="baseline"/>
        <sz val="10"/>
        <color theme="1"/>
        <name val="Calibri"/>
        <scheme val="minor"/>
      </font>
    </dxf>
    <dxf>
      <fill>
        <patternFill patternType="solid">
          <fgColor indexed="64"/>
          <bgColor rgb="FF004071"/>
        </patternFill>
      </fill>
    </dxf>
  </dxfs>
  <tableStyles count="0" defaultTableStyle="TableStyleMedium2" defaultPivotStyle="PivotStyleLight16"/>
  <colors>
    <mruColors>
      <color rgb="FF004071"/>
      <color rgb="FFDF6613"/>
      <color rgb="FFA9D08E"/>
      <color rgb="FFFF6161"/>
      <color rgb="FFFF3B3B"/>
      <color rgb="FF3301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Apoio - Fontes e Detalhamentos'!A1"/><Relationship Id="rId13" Type="http://schemas.openxmlformats.org/officeDocument/2006/relationships/image" Target="../media/image4.png"/><Relationship Id="rId18" Type="http://schemas.openxmlformats.org/officeDocument/2006/relationships/image" Target="../media/image9.svg"/><Relationship Id="rId26" Type="http://schemas.openxmlformats.org/officeDocument/2006/relationships/image" Target="../media/image17.svg"/><Relationship Id="rId3" Type="http://schemas.openxmlformats.org/officeDocument/2006/relationships/hyperlink" Target="#'Apoio - Cat&#225;logo de POs'!A1"/><Relationship Id="rId21" Type="http://schemas.openxmlformats.org/officeDocument/2006/relationships/image" Target="../media/image12.png"/><Relationship Id="rId7" Type="http://schemas.openxmlformats.org/officeDocument/2006/relationships/hyperlink" Target="#'Apoio - Lista de UOs'!A1"/><Relationship Id="rId12" Type="http://schemas.openxmlformats.org/officeDocument/2006/relationships/image" Target="../media/image3.svg"/><Relationship Id="rId17" Type="http://schemas.openxmlformats.org/officeDocument/2006/relationships/image" Target="../media/image8.png"/><Relationship Id="rId25" Type="http://schemas.openxmlformats.org/officeDocument/2006/relationships/image" Target="../media/image16.png"/><Relationship Id="rId2" Type="http://schemas.openxmlformats.org/officeDocument/2006/relationships/hyperlink" Target="#'Apoio - Lista de Credores'!A1"/><Relationship Id="rId16" Type="http://schemas.openxmlformats.org/officeDocument/2006/relationships/image" Target="../media/image7.svg"/><Relationship Id="rId20" Type="http://schemas.openxmlformats.org/officeDocument/2006/relationships/image" Target="../media/image11.svg"/><Relationship Id="rId29" Type="http://schemas.openxmlformats.org/officeDocument/2006/relationships/image" Target="../media/image19.svg"/><Relationship Id="rId1" Type="http://schemas.openxmlformats.org/officeDocument/2006/relationships/hyperlink" Target="#'Pr&#233;-LOA 2024'!A1"/><Relationship Id="rId6" Type="http://schemas.openxmlformats.org/officeDocument/2006/relationships/hyperlink" Target="#'Apoio - Lista de NDs'!A1"/><Relationship Id="rId11" Type="http://schemas.openxmlformats.org/officeDocument/2006/relationships/image" Target="../media/image2.png"/><Relationship Id="rId24" Type="http://schemas.openxmlformats.org/officeDocument/2006/relationships/image" Target="../media/image15.svg"/><Relationship Id="rId5" Type="http://schemas.openxmlformats.org/officeDocument/2006/relationships/hyperlink" Target="#'Apoio - Lista de a&#231;&#245;es'!A1"/><Relationship Id="rId15" Type="http://schemas.openxmlformats.org/officeDocument/2006/relationships/image" Target="../media/image6.png"/><Relationship Id="rId23" Type="http://schemas.openxmlformats.org/officeDocument/2006/relationships/image" Target="../media/image14.png"/><Relationship Id="rId28" Type="http://schemas.openxmlformats.org/officeDocument/2006/relationships/image" Target="../media/image18.png"/><Relationship Id="rId10" Type="http://schemas.openxmlformats.org/officeDocument/2006/relationships/image" Target="../media/image1.png"/><Relationship Id="rId19" Type="http://schemas.openxmlformats.org/officeDocument/2006/relationships/image" Target="../media/image10.png"/><Relationship Id="rId4" Type="http://schemas.openxmlformats.org/officeDocument/2006/relationships/hyperlink" Target="#'Apoio - Fun&#231;&#245;es-Programas'!A1"/><Relationship Id="rId9" Type="http://schemas.openxmlformats.org/officeDocument/2006/relationships/hyperlink" Target="#'Apoio - Plano de Metas 2023'!A1"/><Relationship Id="rId14" Type="http://schemas.openxmlformats.org/officeDocument/2006/relationships/image" Target="../media/image5.svg"/><Relationship Id="rId22" Type="http://schemas.openxmlformats.org/officeDocument/2006/relationships/image" Target="../media/image13.svg"/><Relationship Id="rId27" Type="http://schemas.openxmlformats.org/officeDocument/2006/relationships/hyperlink" Target="#'Apoio CO - Pr&#233;-LOA 2024'!A1"/></Relationships>
</file>

<file path=xl/drawings/_rels/drawing2.xml.rels><?xml version="1.0" encoding="UTF-8" standalone="yes"?>
<Relationships xmlns="http://schemas.openxmlformats.org/package/2006/relationships"><Relationship Id="rId3" Type="http://schemas.openxmlformats.org/officeDocument/2006/relationships/hyperlink" Target="#'Pr&#233;-LOA 2024'!A1"/><Relationship Id="rId2" Type="http://schemas.openxmlformats.org/officeDocument/2006/relationships/image" Target="../media/image21.svg"/><Relationship Id="rId1" Type="http://schemas.openxmlformats.org/officeDocument/2006/relationships/image" Target="../media/image20.png"/><Relationship Id="rId4" Type="http://schemas.openxmlformats.org/officeDocument/2006/relationships/hyperlink" Target="#Menu!A1"/></Relationships>
</file>

<file path=xl/drawings/_rels/drawing3.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image" Target="../media/image21.svg"/><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Menu!A1"/><Relationship Id="rId4" Type="http://schemas.openxmlformats.org/officeDocument/2006/relationships/hyperlink" Target="#'Pr&#233;-LOA 2024'!A1"/></Relationships>
</file>

<file path=xl/drawings/_rels/drawing5.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6.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7.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8.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_rels/drawing10.xml.rels><?xml version="1.0" encoding="UTF-8" standalone="yes"?>
<Relationships xmlns="http://schemas.openxmlformats.org/package/2006/relationships"><Relationship Id="rId3" Type="http://schemas.openxmlformats.org/officeDocument/2006/relationships/image" Target="../media/image21.svg"/><Relationship Id="rId2" Type="http://schemas.openxmlformats.org/officeDocument/2006/relationships/image" Target="../media/image20.png"/><Relationship Id="rId1" Type="http://schemas.openxmlformats.org/officeDocument/2006/relationships/hyperlink" Target="#'Pr&#233;-LOA 2024'!A1"/><Relationship Id="rId4"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absolute">
    <xdr:from>
      <xdr:col>0</xdr:col>
      <xdr:colOff>1219199</xdr:colOff>
      <xdr:row>0</xdr:row>
      <xdr:rowOff>0</xdr:rowOff>
    </xdr:from>
    <xdr:to>
      <xdr:col>0</xdr:col>
      <xdr:colOff>1495424</xdr:colOff>
      <xdr:row>1</xdr:row>
      <xdr:rowOff>3</xdr:rowOff>
    </xdr:to>
    <xdr:sp macro="" textlink="">
      <xdr:nvSpPr>
        <xdr:cNvPr id="8" name="Triângulo isósceles 7">
          <a:extLst>
            <a:ext uri="{FF2B5EF4-FFF2-40B4-BE49-F238E27FC236}">
              <a16:creationId xmlns:a16="http://schemas.microsoft.com/office/drawing/2014/main" id="{F8676281-77E9-C246-ACB4-4C33A64042A3}"/>
            </a:ext>
          </a:extLst>
        </xdr:cNvPr>
        <xdr:cNvSpPr/>
      </xdr:nvSpPr>
      <xdr:spPr>
        <a:xfrm rot="5400000">
          <a:off x="671510" y="547689"/>
          <a:ext cx="1371603" cy="276225"/>
        </a:xfrm>
        <a:prstGeom prst="triangle">
          <a:avLst>
            <a:gd name="adj" fmla="val 50781"/>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0</xdr:col>
      <xdr:colOff>1619250</xdr:colOff>
      <xdr:row>0</xdr:row>
      <xdr:rowOff>295275</xdr:rowOff>
    </xdr:from>
    <xdr:to>
      <xdr:col>1</xdr:col>
      <xdr:colOff>723900</xdr:colOff>
      <xdr:row>0</xdr:row>
      <xdr:rowOff>1047750</xdr:rowOff>
    </xdr:to>
    <xdr:sp macro="" textlink="">
      <xdr:nvSpPr>
        <xdr:cNvPr id="11" name="Retângulo: Cantos Arredondados 10">
          <a:hlinkClick xmlns:r="http://schemas.openxmlformats.org/officeDocument/2006/relationships" r:id="rId1"/>
          <a:extLst>
            <a:ext uri="{FF2B5EF4-FFF2-40B4-BE49-F238E27FC236}">
              <a16:creationId xmlns:a16="http://schemas.microsoft.com/office/drawing/2014/main" id="{278B71FD-8E31-4A9B-864E-FFA9FF5BDA42}"/>
            </a:ext>
          </a:extLst>
        </xdr:cNvPr>
        <xdr:cNvSpPr/>
      </xdr:nvSpPr>
      <xdr:spPr>
        <a:xfrm>
          <a:off x="1619250" y="295275"/>
          <a:ext cx="1819275" cy="752475"/>
        </a:xfrm>
        <a:prstGeom prst="round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4200000" scaled="0"/>
          <a:tileRect/>
        </a:gra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r"/>
          <a:r>
            <a:rPr lang="pt-BR" sz="1400" b="1">
              <a:latin typeface="Segoe UI" panose="020B0502040204020203" pitchFamily="34" charset="0"/>
              <a:cs typeface="Segoe UI" panose="020B0502040204020203" pitchFamily="34" charset="0"/>
            </a:rPr>
            <a:t>Pré-LOA</a:t>
          </a:r>
          <a:r>
            <a:rPr lang="pt-BR" sz="1400" b="1" baseline="0">
              <a:latin typeface="Segoe UI" panose="020B0502040204020203" pitchFamily="34" charset="0"/>
              <a:cs typeface="Segoe UI" panose="020B0502040204020203" pitchFamily="34" charset="0"/>
            </a:rPr>
            <a:t> 2024</a:t>
          </a:r>
          <a:endParaRPr lang="pt-BR" sz="1400" b="1">
            <a:latin typeface="Segoe UI" panose="020B0502040204020203" pitchFamily="34" charset="0"/>
            <a:cs typeface="Segoe UI" panose="020B0502040204020203" pitchFamily="34" charset="0"/>
          </a:endParaRPr>
        </a:p>
      </xdr:txBody>
    </xdr:sp>
    <xdr:clientData/>
  </xdr:twoCellAnchor>
  <xdr:twoCellAnchor editAs="absolute">
    <xdr:from>
      <xdr:col>1</xdr:col>
      <xdr:colOff>914400</xdr:colOff>
      <xdr:row>0</xdr:row>
      <xdr:rowOff>90488</xdr:rowOff>
    </xdr:from>
    <xdr:to>
      <xdr:col>1</xdr:col>
      <xdr:colOff>2733675</xdr:colOff>
      <xdr:row>0</xdr:row>
      <xdr:rowOff>471488</xdr:rowOff>
    </xdr:to>
    <xdr:sp macro="" textlink="">
      <xdr:nvSpPr>
        <xdr:cNvPr id="13315" name="Retângulo: Cantos Arredondados 13">
          <a:hlinkClick xmlns:r="http://schemas.openxmlformats.org/officeDocument/2006/relationships" r:id="rId2"/>
          <a:extLst>
            <a:ext uri="{FF2B5EF4-FFF2-40B4-BE49-F238E27FC236}">
              <a16:creationId xmlns:a16="http://schemas.microsoft.com/office/drawing/2014/main" id="{9D05341F-00EC-464E-A0EB-7ED418D1EBBF}"/>
            </a:ext>
          </a:extLst>
        </xdr:cNvPr>
        <xdr:cNvSpPr/>
      </xdr:nvSpPr>
      <xdr:spPr>
        <a:xfrm>
          <a:off x="3629025" y="90488"/>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 Lista de Credores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1</xdr:col>
      <xdr:colOff>2814638</xdr:colOff>
      <xdr:row>0</xdr:row>
      <xdr:rowOff>90488</xdr:rowOff>
    </xdr:from>
    <xdr:to>
      <xdr:col>3</xdr:col>
      <xdr:colOff>4763</xdr:colOff>
      <xdr:row>0</xdr:row>
      <xdr:rowOff>471488</xdr:rowOff>
    </xdr:to>
    <xdr:sp macro="" textlink="">
      <xdr:nvSpPr>
        <xdr:cNvPr id="3" name="Retângulo: Cantos Arredondados 14">
          <a:hlinkClick xmlns:r="http://schemas.openxmlformats.org/officeDocument/2006/relationships" r:id="rId3"/>
          <a:extLst>
            <a:ext uri="{FF2B5EF4-FFF2-40B4-BE49-F238E27FC236}">
              <a16:creationId xmlns:a16="http://schemas.microsoft.com/office/drawing/2014/main" id="{ADE808FF-85AC-461E-8ED7-D0530B6A5384}"/>
            </a:ext>
          </a:extLst>
        </xdr:cNvPr>
        <xdr:cNvSpPr/>
      </xdr:nvSpPr>
      <xdr:spPr>
        <a:xfrm>
          <a:off x="5529263" y="90488"/>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Catálogo de POs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3</xdr:col>
      <xdr:colOff>133351</xdr:colOff>
      <xdr:row>0</xdr:row>
      <xdr:rowOff>90488</xdr:rowOff>
    </xdr:from>
    <xdr:to>
      <xdr:col>3</xdr:col>
      <xdr:colOff>1952626</xdr:colOff>
      <xdr:row>0</xdr:row>
      <xdr:rowOff>471488</xdr:rowOff>
    </xdr:to>
    <xdr:sp macro="" textlink="">
      <xdr:nvSpPr>
        <xdr:cNvPr id="5" name="Retângulo: Cantos Arredondados 15">
          <a:hlinkClick xmlns:r="http://schemas.openxmlformats.org/officeDocument/2006/relationships" r:id="rId4"/>
          <a:extLst>
            <a:ext uri="{FF2B5EF4-FFF2-40B4-BE49-F238E27FC236}">
              <a16:creationId xmlns:a16="http://schemas.microsoft.com/office/drawing/2014/main" id="{EAC7AD77-92A6-4C4D-9ADC-00465C2199F7}"/>
            </a:ext>
          </a:extLst>
        </xdr:cNvPr>
        <xdr:cNvSpPr/>
      </xdr:nvSpPr>
      <xdr:spPr>
        <a:xfrm>
          <a:off x="7477126" y="90488"/>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900" b="1">
              <a:latin typeface="Segoe UI" panose="020B0502040204020203" pitchFamily="34" charset="0"/>
              <a:cs typeface="Segoe UI" panose="020B0502040204020203" pitchFamily="34" charset="0"/>
            </a:rPr>
            <a:t>Apoio</a:t>
          </a:r>
          <a:r>
            <a:rPr lang="pt-BR" sz="900" b="1" baseline="0">
              <a:latin typeface="Segoe UI" panose="020B0502040204020203" pitchFamily="34" charset="0"/>
              <a:cs typeface="Segoe UI" panose="020B0502040204020203" pitchFamily="34" charset="0"/>
            </a:rPr>
            <a:t> - Funções-Programas</a:t>
          </a:r>
          <a:endParaRPr lang="pt-BR" sz="900" b="1">
            <a:latin typeface="Segoe UI" panose="020B0502040204020203" pitchFamily="34" charset="0"/>
            <a:cs typeface="Segoe UI" panose="020B0502040204020203" pitchFamily="34" charset="0"/>
          </a:endParaRPr>
        </a:p>
      </xdr:txBody>
    </xdr:sp>
    <xdr:clientData/>
  </xdr:twoCellAnchor>
  <xdr:twoCellAnchor editAs="absolute">
    <xdr:from>
      <xdr:col>3</xdr:col>
      <xdr:colOff>2062164</xdr:colOff>
      <xdr:row>0</xdr:row>
      <xdr:rowOff>88107</xdr:rowOff>
    </xdr:from>
    <xdr:to>
      <xdr:col>3</xdr:col>
      <xdr:colOff>3881439</xdr:colOff>
      <xdr:row>0</xdr:row>
      <xdr:rowOff>469107</xdr:rowOff>
    </xdr:to>
    <xdr:sp macro="" textlink="">
      <xdr:nvSpPr>
        <xdr:cNvPr id="17" name="Retângulo: Cantos Arredondados 16">
          <a:hlinkClick xmlns:r="http://schemas.openxmlformats.org/officeDocument/2006/relationships" r:id="rId5"/>
          <a:extLst>
            <a:ext uri="{FF2B5EF4-FFF2-40B4-BE49-F238E27FC236}">
              <a16:creationId xmlns:a16="http://schemas.microsoft.com/office/drawing/2014/main" id="{0629390A-C9AB-4A9F-B56B-C0FC233FD479}"/>
            </a:ext>
          </a:extLst>
        </xdr:cNvPr>
        <xdr:cNvSpPr/>
      </xdr:nvSpPr>
      <xdr:spPr>
        <a:xfrm>
          <a:off x="9405939" y="88107"/>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 Lista de Ações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1</xdr:col>
      <xdr:colOff>914400</xdr:colOff>
      <xdr:row>0</xdr:row>
      <xdr:rowOff>842963</xdr:rowOff>
    </xdr:from>
    <xdr:to>
      <xdr:col>1</xdr:col>
      <xdr:colOff>2733675</xdr:colOff>
      <xdr:row>0</xdr:row>
      <xdr:rowOff>1223963</xdr:rowOff>
    </xdr:to>
    <xdr:sp macro="" textlink="">
      <xdr:nvSpPr>
        <xdr:cNvPr id="13316" name="Retângulo: Cantos Arredondados 18">
          <a:hlinkClick xmlns:r="http://schemas.openxmlformats.org/officeDocument/2006/relationships" r:id="rId6"/>
          <a:extLst>
            <a:ext uri="{FF2B5EF4-FFF2-40B4-BE49-F238E27FC236}">
              <a16:creationId xmlns:a16="http://schemas.microsoft.com/office/drawing/2014/main" id="{EA64654F-FD4F-49DA-82DA-FB56A17A6835}"/>
            </a:ext>
          </a:extLst>
        </xdr:cNvPr>
        <xdr:cNvSpPr/>
      </xdr:nvSpPr>
      <xdr:spPr>
        <a:xfrm>
          <a:off x="3629025" y="842963"/>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 Lista de NDs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2</xdr:col>
      <xdr:colOff>14288</xdr:colOff>
      <xdr:row>0</xdr:row>
      <xdr:rowOff>842963</xdr:rowOff>
    </xdr:from>
    <xdr:to>
      <xdr:col>3</xdr:col>
      <xdr:colOff>23813</xdr:colOff>
      <xdr:row>0</xdr:row>
      <xdr:rowOff>1223963</xdr:rowOff>
    </xdr:to>
    <xdr:sp macro="" textlink="">
      <xdr:nvSpPr>
        <xdr:cNvPr id="4" name="Retângulo: Cantos Arredondados 19">
          <a:hlinkClick xmlns:r="http://schemas.openxmlformats.org/officeDocument/2006/relationships" r:id="rId7"/>
          <a:extLst>
            <a:ext uri="{FF2B5EF4-FFF2-40B4-BE49-F238E27FC236}">
              <a16:creationId xmlns:a16="http://schemas.microsoft.com/office/drawing/2014/main" id="{7081FB1B-B94B-4EDD-9D06-762FB6077D7B}"/>
            </a:ext>
          </a:extLst>
        </xdr:cNvPr>
        <xdr:cNvSpPr/>
      </xdr:nvSpPr>
      <xdr:spPr>
        <a:xfrm>
          <a:off x="5548313" y="842963"/>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00" b="1">
              <a:latin typeface="Segoe UI" panose="020B0502040204020203" pitchFamily="34" charset="0"/>
              <a:cs typeface="Segoe UI" panose="020B0502040204020203" pitchFamily="34" charset="0"/>
            </a:rPr>
            <a:t>Apoio</a:t>
          </a:r>
          <a:r>
            <a:rPr lang="pt-BR" sz="1000" b="1" baseline="0">
              <a:latin typeface="Segoe UI" panose="020B0502040204020203" pitchFamily="34" charset="0"/>
              <a:cs typeface="Segoe UI" panose="020B0502040204020203" pitchFamily="34" charset="0"/>
            </a:rPr>
            <a:t> - Lista de UOs</a:t>
          </a:r>
          <a:endParaRPr lang="pt-BR" sz="1000" b="1">
            <a:latin typeface="Segoe UI" panose="020B0502040204020203" pitchFamily="34" charset="0"/>
            <a:cs typeface="Segoe UI" panose="020B0502040204020203" pitchFamily="34" charset="0"/>
          </a:endParaRPr>
        </a:p>
      </xdr:txBody>
    </xdr:sp>
    <xdr:clientData/>
  </xdr:twoCellAnchor>
  <xdr:twoCellAnchor editAs="absolute">
    <xdr:from>
      <xdr:col>3</xdr:col>
      <xdr:colOff>133351</xdr:colOff>
      <xdr:row>0</xdr:row>
      <xdr:rowOff>842963</xdr:rowOff>
    </xdr:from>
    <xdr:to>
      <xdr:col>3</xdr:col>
      <xdr:colOff>1952626</xdr:colOff>
      <xdr:row>0</xdr:row>
      <xdr:rowOff>1223963</xdr:rowOff>
    </xdr:to>
    <xdr:sp macro="" textlink="">
      <xdr:nvSpPr>
        <xdr:cNvPr id="21" name="Retângulo: Cantos Arredondados 20">
          <a:hlinkClick xmlns:r="http://schemas.openxmlformats.org/officeDocument/2006/relationships" r:id="rId8"/>
          <a:extLst>
            <a:ext uri="{FF2B5EF4-FFF2-40B4-BE49-F238E27FC236}">
              <a16:creationId xmlns:a16="http://schemas.microsoft.com/office/drawing/2014/main" id="{2DE1409A-8F41-4ED8-A810-E734BEFD4EC8}"/>
            </a:ext>
          </a:extLst>
        </xdr:cNvPr>
        <xdr:cNvSpPr/>
      </xdr:nvSpPr>
      <xdr:spPr>
        <a:xfrm>
          <a:off x="7477126" y="842963"/>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800" b="1">
              <a:latin typeface="Segoe UI" panose="020B0502040204020203" pitchFamily="34" charset="0"/>
              <a:cs typeface="Segoe UI" panose="020B0502040204020203" pitchFamily="34" charset="0"/>
            </a:rPr>
            <a:t>Apoio</a:t>
          </a:r>
          <a:r>
            <a:rPr lang="pt-BR" sz="800" b="1" baseline="0">
              <a:latin typeface="Segoe UI" panose="020B0502040204020203" pitchFamily="34" charset="0"/>
              <a:cs typeface="Segoe UI" panose="020B0502040204020203" pitchFamily="34" charset="0"/>
            </a:rPr>
            <a:t> - Fontes e Detalhamentos</a:t>
          </a:r>
        </a:p>
      </xdr:txBody>
    </xdr:sp>
    <xdr:clientData/>
  </xdr:twoCellAnchor>
  <xdr:twoCellAnchor editAs="absolute">
    <xdr:from>
      <xdr:col>3</xdr:col>
      <xdr:colOff>2062164</xdr:colOff>
      <xdr:row>0</xdr:row>
      <xdr:rowOff>842963</xdr:rowOff>
    </xdr:from>
    <xdr:to>
      <xdr:col>3</xdr:col>
      <xdr:colOff>3881439</xdr:colOff>
      <xdr:row>0</xdr:row>
      <xdr:rowOff>1223963</xdr:rowOff>
    </xdr:to>
    <xdr:sp macro="" textlink="">
      <xdr:nvSpPr>
        <xdr:cNvPr id="6" name="Retângulo: Cantos Arredondados 21">
          <a:hlinkClick xmlns:r="http://schemas.openxmlformats.org/officeDocument/2006/relationships" r:id="rId9"/>
          <a:extLst>
            <a:ext uri="{FF2B5EF4-FFF2-40B4-BE49-F238E27FC236}">
              <a16:creationId xmlns:a16="http://schemas.microsoft.com/office/drawing/2014/main" id="{3787AE95-191C-495D-84C3-E50604E6B09C}"/>
            </a:ext>
          </a:extLst>
        </xdr:cNvPr>
        <xdr:cNvSpPr/>
      </xdr:nvSpPr>
      <xdr:spPr>
        <a:xfrm>
          <a:off x="9405939" y="842963"/>
          <a:ext cx="181927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900" b="1">
              <a:latin typeface="Segoe UI" panose="020B0502040204020203" pitchFamily="34" charset="0"/>
              <a:cs typeface="Segoe UI" panose="020B0502040204020203" pitchFamily="34" charset="0"/>
            </a:rPr>
            <a:t>Apoio</a:t>
          </a:r>
          <a:r>
            <a:rPr lang="pt-BR" sz="900" b="1" baseline="0">
              <a:latin typeface="Segoe UI" panose="020B0502040204020203" pitchFamily="34" charset="0"/>
              <a:cs typeface="Segoe UI" panose="020B0502040204020203" pitchFamily="34" charset="0"/>
            </a:rPr>
            <a:t> - Plano de Metas 2023</a:t>
          </a:r>
          <a:endParaRPr lang="pt-BR" sz="900" b="1">
            <a:latin typeface="Segoe UI" panose="020B0502040204020203" pitchFamily="34" charset="0"/>
            <a:cs typeface="Segoe UI" panose="020B0502040204020203" pitchFamily="34" charset="0"/>
          </a:endParaRPr>
        </a:p>
      </xdr:txBody>
    </xdr:sp>
    <xdr:clientData/>
  </xdr:twoCellAnchor>
  <xdr:twoCellAnchor editAs="oneCell">
    <xdr:from>
      <xdr:col>0</xdr:col>
      <xdr:colOff>0</xdr:colOff>
      <xdr:row>0</xdr:row>
      <xdr:rowOff>0</xdr:rowOff>
    </xdr:from>
    <xdr:to>
      <xdr:col>0</xdr:col>
      <xdr:colOff>1223824</xdr:colOff>
      <xdr:row>1</xdr:row>
      <xdr:rowOff>47623</xdr:rowOff>
    </xdr:to>
    <xdr:pic>
      <xdr:nvPicPr>
        <xdr:cNvPr id="25" name="Imagem 24">
          <a:extLst>
            <a:ext uri="{FF2B5EF4-FFF2-40B4-BE49-F238E27FC236}">
              <a16:creationId xmlns:a16="http://schemas.microsoft.com/office/drawing/2014/main" id="{37930F01-CF7D-122A-8A23-CEBDDBABC5FB}"/>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0739" t="7382" r="9395"/>
        <a:stretch/>
      </xdr:blipFill>
      <xdr:spPr>
        <a:xfrm>
          <a:off x="0" y="0"/>
          <a:ext cx="1223824" cy="1419223"/>
        </a:xfrm>
        <a:prstGeom prst="rect">
          <a:avLst/>
        </a:prstGeom>
      </xdr:spPr>
    </xdr:pic>
    <xdr:clientData/>
  </xdr:twoCellAnchor>
  <xdr:twoCellAnchor editAs="absolute">
    <xdr:from>
      <xdr:col>0</xdr:col>
      <xdr:colOff>1676400</xdr:colOff>
      <xdr:row>0</xdr:row>
      <xdr:rowOff>457200</xdr:rowOff>
    </xdr:from>
    <xdr:to>
      <xdr:col>0</xdr:col>
      <xdr:colOff>2095499</xdr:colOff>
      <xdr:row>0</xdr:row>
      <xdr:rowOff>876299</xdr:rowOff>
    </xdr:to>
    <xdr:pic>
      <xdr:nvPicPr>
        <xdr:cNvPr id="28" name="Gráfico 27" descr="Gráfico de barras com tendência ascendente com preenchimento sólido">
          <a:extLst>
            <a:ext uri="{FF2B5EF4-FFF2-40B4-BE49-F238E27FC236}">
              <a16:creationId xmlns:a16="http://schemas.microsoft.com/office/drawing/2014/main" id="{473614C5-F945-9981-9889-F6CF15D1FB7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676400" y="457200"/>
          <a:ext cx="419099" cy="419099"/>
        </a:xfrm>
        <a:prstGeom prst="rect">
          <a:avLst/>
        </a:prstGeom>
      </xdr:spPr>
    </xdr:pic>
    <xdr:clientData/>
  </xdr:twoCellAnchor>
  <xdr:twoCellAnchor editAs="absolute">
    <xdr:from>
      <xdr:col>0</xdr:col>
      <xdr:colOff>1</xdr:colOff>
      <xdr:row>2</xdr:row>
      <xdr:rowOff>9525</xdr:rowOff>
    </xdr:from>
    <xdr:to>
      <xdr:col>1</xdr:col>
      <xdr:colOff>2638426</xdr:colOff>
      <xdr:row>8</xdr:row>
      <xdr:rowOff>247650</xdr:rowOff>
    </xdr:to>
    <xdr:sp macro="" textlink="">
      <xdr:nvSpPr>
        <xdr:cNvPr id="10" name="Retângulo: Cantos Arredondados 29">
          <a:extLst>
            <a:ext uri="{FF2B5EF4-FFF2-40B4-BE49-F238E27FC236}">
              <a16:creationId xmlns:a16="http://schemas.microsoft.com/office/drawing/2014/main" id="{60D0DFE0-6C43-4E62-2253-0D8AE2107084}"/>
            </a:ext>
          </a:extLst>
        </xdr:cNvPr>
        <xdr:cNvSpPr/>
      </xdr:nvSpPr>
      <xdr:spPr>
        <a:xfrm>
          <a:off x="1" y="1571625"/>
          <a:ext cx="5353050" cy="1447800"/>
        </a:xfrm>
        <a:prstGeom prst="roundRect">
          <a:avLst/>
        </a:prstGeom>
        <a:gradFill flip="none" rotWithShape="1">
          <a:gsLst>
            <a:gs pos="0">
              <a:schemeClr val="bg1"/>
            </a:gs>
            <a:gs pos="50000">
              <a:schemeClr val="bg1"/>
            </a:gs>
            <a:gs pos="100000">
              <a:schemeClr val="accent1">
                <a:tint val="23500"/>
                <a:satMod val="160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200" b="1">
              <a:solidFill>
                <a:srgbClr val="004071"/>
              </a:solidFill>
              <a:latin typeface="Segoe UI" panose="020B0502040204020203" pitchFamily="34" charset="0"/>
              <a:cs typeface="Segoe UI" panose="020B0502040204020203" pitchFamily="34" charset="0"/>
            </a:rPr>
            <a:t>Bem vindos à Pré-LOA 2024 de sua Unidade Orçamentária!</a:t>
          </a:r>
        </a:p>
        <a:p>
          <a:pPr algn="l"/>
          <a:r>
            <a:rPr lang="pt-BR" sz="1100">
              <a:solidFill>
                <a:srgbClr val="004071"/>
              </a:solidFill>
              <a:latin typeface="Segoe UI" panose="020B0502040204020203" pitchFamily="34" charset="0"/>
              <a:cs typeface="Segoe UI" panose="020B0502040204020203" pitchFamily="34" charset="0"/>
            </a:rPr>
            <a:t>A Pré-LOA é o instrumento de planejamento que subsidia e dá suporte ao processo de confecção do Projeto de Lei Orçamentária Anual. Nela, deverão ser dispostas todas as despesas que sua unidade orçamentária pretende executar em 2024, observando, necessariamente, as classificações orçamentárias, alocação das fontes de recursos</a:t>
          </a:r>
          <a:r>
            <a:rPr lang="pt-BR" sz="1100" baseline="0">
              <a:solidFill>
                <a:srgbClr val="004071"/>
              </a:solidFill>
              <a:latin typeface="Segoe UI" panose="020B0502040204020203" pitchFamily="34" charset="0"/>
              <a:cs typeface="Segoe UI" panose="020B0502040204020203" pitchFamily="34" charset="0"/>
            </a:rPr>
            <a:t> e o teto orçamentário disponibilizado.</a:t>
          </a:r>
          <a:endParaRPr lang="pt-BR" sz="1100">
            <a:solidFill>
              <a:srgbClr val="004071"/>
            </a:solidFill>
            <a:latin typeface="Segoe UI" panose="020B0502040204020203" pitchFamily="34" charset="0"/>
            <a:cs typeface="Segoe UI" panose="020B0502040204020203" pitchFamily="34" charset="0"/>
          </a:endParaRPr>
        </a:p>
      </xdr:txBody>
    </xdr:sp>
    <xdr:clientData/>
  </xdr:twoCellAnchor>
  <xdr:twoCellAnchor editAs="absolute">
    <xdr:from>
      <xdr:col>2</xdr:col>
      <xdr:colOff>19050</xdr:colOff>
      <xdr:row>4</xdr:row>
      <xdr:rowOff>121443</xdr:rowOff>
    </xdr:from>
    <xdr:to>
      <xdr:col>2</xdr:col>
      <xdr:colOff>266700</xdr:colOff>
      <xdr:row>5</xdr:row>
      <xdr:rowOff>121443</xdr:rowOff>
    </xdr:to>
    <xdr:sp macro="" textlink="">
      <xdr:nvSpPr>
        <xdr:cNvPr id="34" name="Retângulo 33">
          <a:extLst>
            <a:ext uri="{FF2B5EF4-FFF2-40B4-BE49-F238E27FC236}">
              <a16:creationId xmlns:a16="http://schemas.microsoft.com/office/drawing/2014/main" id="{00A8260C-1BCF-20FA-B669-D64316E4E0DD}"/>
            </a:ext>
          </a:extLst>
        </xdr:cNvPr>
        <xdr:cNvSpPr/>
      </xdr:nvSpPr>
      <xdr:spPr>
        <a:xfrm>
          <a:off x="5553075" y="2131218"/>
          <a:ext cx="247650" cy="1905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3</xdr:col>
      <xdr:colOff>542925</xdr:colOff>
      <xdr:row>4</xdr:row>
      <xdr:rowOff>121443</xdr:rowOff>
    </xdr:from>
    <xdr:to>
      <xdr:col>3</xdr:col>
      <xdr:colOff>790575</xdr:colOff>
      <xdr:row>5</xdr:row>
      <xdr:rowOff>121443</xdr:rowOff>
    </xdr:to>
    <xdr:sp macro="" textlink="">
      <xdr:nvSpPr>
        <xdr:cNvPr id="35" name="Retângulo 34">
          <a:extLst>
            <a:ext uri="{FF2B5EF4-FFF2-40B4-BE49-F238E27FC236}">
              <a16:creationId xmlns:a16="http://schemas.microsoft.com/office/drawing/2014/main" id="{7E90F048-DF96-4263-B17D-9FEC07DD8B39}"/>
            </a:ext>
          </a:extLst>
        </xdr:cNvPr>
        <xdr:cNvSpPr/>
      </xdr:nvSpPr>
      <xdr:spPr>
        <a:xfrm>
          <a:off x="7886700" y="2131218"/>
          <a:ext cx="247650" cy="190500"/>
        </a:xfrm>
        <a:prstGeom prst="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3</xdr:col>
      <xdr:colOff>2876550</xdr:colOff>
      <xdr:row>4</xdr:row>
      <xdr:rowOff>109537</xdr:rowOff>
    </xdr:from>
    <xdr:to>
      <xdr:col>3</xdr:col>
      <xdr:colOff>3124200</xdr:colOff>
      <xdr:row>5</xdr:row>
      <xdr:rowOff>109537</xdr:rowOff>
    </xdr:to>
    <xdr:sp macro="" textlink="">
      <xdr:nvSpPr>
        <xdr:cNvPr id="36" name="Retângulo 35">
          <a:extLst>
            <a:ext uri="{FF2B5EF4-FFF2-40B4-BE49-F238E27FC236}">
              <a16:creationId xmlns:a16="http://schemas.microsoft.com/office/drawing/2014/main" id="{6EEE35AB-6DCA-4CE4-8269-A10BF0F12F37}"/>
            </a:ext>
          </a:extLst>
        </xdr:cNvPr>
        <xdr:cNvSpPr/>
      </xdr:nvSpPr>
      <xdr:spPr>
        <a:xfrm>
          <a:off x="10220325" y="2119312"/>
          <a:ext cx="247650" cy="1905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2</xdr:col>
      <xdr:colOff>209550</xdr:colOff>
      <xdr:row>4</xdr:row>
      <xdr:rowOff>57150</xdr:rowOff>
    </xdr:from>
    <xdr:to>
      <xdr:col>3</xdr:col>
      <xdr:colOff>476250</xdr:colOff>
      <xdr:row>9</xdr:row>
      <xdr:rowOff>9525</xdr:rowOff>
    </xdr:to>
    <xdr:sp macro="" textlink="">
      <xdr:nvSpPr>
        <xdr:cNvPr id="37" name="CaixaDeTexto 36">
          <a:extLst>
            <a:ext uri="{FF2B5EF4-FFF2-40B4-BE49-F238E27FC236}">
              <a16:creationId xmlns:a16="http://schemas.microsoft.com/office/drawing/2014/main" id="{260620A8-40F5-F5F2-F896-57311EBF8589}"/>
            </a:ext>
          </a:extLst>
        </xdr:cNvPr>
        <xdr:cNvSpPr txBox="1"/>
      </xdr:nvSpPr>
      <xdr:spPr>
        <a:xfrm>
          <a:off x="5743575" y="2066925"/>
          <a:ext cx="2076450"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000">
              <a:solidFill>
                <a:schemeClr val="tx1"/>
              </a:solidFill>
              <a:latin typeface="Segoe UI" panose="020B0502040204020203" pitchFamily="34" charset="0"/>
              <a:cs typeface="Segoe UI" panose="020B0502040204020203" pitchFamily="34" charset="0"/>
            </a:rPr>
            <a:t>Colunas pretas: são não editáveis. possuem fórmulas que buscam informações automaticamente de acordo com o preenchimento dos outros campos</a:t>
          </a:r>
        </a:p>
      </xdr:txBody>
    </xdr:sp>
    <xdr:clientData/>
  </xdr:twoCellAnchor>
  <xdr:twoCellAnchor editAs="absolute">
    <xdr:from>
      <xdr:col>3</xdr:col>
      <xdr:colOff>742950</xdr:colOff>
      <xdr:row>4</xdr:row>
      <xdr:rowOff>38100</xdr:rowOff>
    </xdr:from>
    <xdr:to>
      <xdr:col>3</xdr:col>
      <xdr:colOff>2819400</xdr:colOff>
      <xdr:row>8</xdr:row>
      <xdr:rowOff>200025</xdr:rowOff>
    </xdr:to>
    <xdr:sp macro="" textlink="">
      <xdr:nvSpPr>
        <xdr:cNvPr id="38" name="CaixaDeTexto 37">
          <a:extLst>
            <a:ext uri="{FF2B5EF4-FFF2-40B4-BE49-F238E27FC236}">
              <a16:creationId xmlns:a16="http://schemas.microsoft.com/office/drawing/2014/main" id="{254E2C89-190D-4EA2-9648-A470BACB59C8}"/>
            </a:ext>
          </a:extLst>
        </xdr:cNvPr>
        <xdr:cNvSpPr txBox="1"/>
      </xdr:nvSpPr>
      <xdr:spPr>
        <a:xfrm>
          <a:off x="8086725" y="2047875"/>
          <a:ext cx="207645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000">
              <a:solidFill>
                <a:srgbClr val="004071"/>
              </a:solidFill>
              <a:latin typeface="Segoe UI" panose="020B0502040204020203" pitchFamily="34" charset="0"/>
              <a:cs typeface="Segoe UI" panose="020B0502040204020203" pitchFamily="34" charset="0"/>
            </a:rPr>
            <a:t>Colunas azuis: são as</a:t>
          </a:r>
          <a:r>
            <a:rPr lang="pt-BR" sz="1000" baseline="0">
              <a:solidFill>
                <a:srgbClr val="004071"/>
              </a:solidFill>
              <a:latin typeface="Segoe UI" panose="020B0502040204020203" pitchFamily="34" charset="0"/>
              <a:cs typeface="Segoe UI" panose="020B0502040204020203" pitchFamily="34" charset="0"/>
            </a:rPr>
            <a:t> colunas editáves, a serem preenchidas de acordo com as instruções abaixo;</a:t>
          </a:r>
          <a:endParaRPr lang="pt-BR" sz="1000">
            <a:solidFill>
              <a:srgbClr val="004071"/>
            </a:solidFill>
            <a:latin typeface="Segoe UI" panose="020B0502040204020203" pitchFamily="34" charset="0"/>
            <a:cs typeface="Segoe UI" panose="020B0502040204020203" pitchFamily="34" charset="0"/>
          </a:endParaRPr>
        </a:p>
      </xdr:txBody>
    </xdr:sp>
    <xdr:clientData/>
  </xdr:twoCellAnchor>
  <xdr:twoCellAnchor editAs="absolute">
    <xdr:from>
      <xdr:col>3</xdr:col>
      <xdr:colOff>3124200</xdr:colOff>
      <xdr:row>4</xdr:row>
      <xdr:rowOff>19050</xdr:rowOff>
    </xdr:from>
    <xdr:to>
      <xdr:col>3</xdr:col>
      <xdr:colOff>5200650</xdr:colOff>
      <xdr:row>8</xdr:row>
      <xdr:rowOff>180975</xdr:rowOff>
    </xdr:to>
    <xdr:sp macro="" textlink="">
      <xdr:nvSpPr>
        <xdr:cNvPr id="12" name="CaixaDeTexto 38">
          <a:extLst>
            <a:ext uri="{FF2B5EF4-FFF2-40B4-BE49-F238E27FC236}">
              <a16:creationId xmlns:a16="http://schemas.microsoft.com/office/drawing/2014/main" id="{84B25A8C-57C6-4842-816B-6DDE4AC89BBC}"/>
            </a:ext>
          </a:extLst>
        </xdr:cNvPr>
        <xdr:cNvSpPr txBox="1"/>
      </xdr:nvSpPr>
      <xdr:spPr>
        <a:xfrm>
          <a:off x="10467975" y="2028825"/>
          <a:ext cx="207645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t-BR" sz="1000">
              <a:solidFill>
                <a:srgbClr val="DF6613"/>
              </a:solidFill>
              <a:latin typeface="Segoe UI" panose="020B0502040204020203" pitchFamily="34" charset="0"/>
              <a:cs typeface="Segoe UI" panose="020B0502040204020203" pitchFamily="34" charset="0"/>
            </a:rPr>
            <a:t>Colunas laranjas: são preenchidas</a:t>
          </a:r>
          <a:r>
            <a:rPr lang="pt-BR" sz="1000" baseline="0">
              <a:solidFill>
                <a:srgbClr val="DF6613"/>
              </a:solidFill>
              <a:latin typeface="Segoe UI" panose="020B0502040204020203" pitchFamily="34" charset="0"/>
              <a:cs typeface="Segoe UI" panose="020B0502040204020203" pitchFamily="34" charset="0"/>
            </a:rPr>
            <a:t> pela SEPLAG com base nas informações atuais (credor atual e valor atual, por exemplo).</a:t>
          </a:r>
          <a:endParaRPr lang="pt-BR" sz="1000">
            <a:solidFill>
              <a:srgbClr val="DF6613"/>
            </a:solidFill>
            <a:latin typeface="Segoe UI" panose="020B0502040204020203" pitchFamily="34" charset="0"/>
            <a:cs typeface="Segoe UI" panose="020B0502040204020203" pitchFamily="34" charset="0"/>
          </a:endParaRPr>
        </a:p>
      </xdr:txBody>
    </xdr:sp>
    <xdr:clientData/>
  </xdr:twoCellAnchor>
  <xdr:twoCellAnchor editAs="absolute">
    <xdr:from>
      <xdr:col>1</xdr:col>
      <xdr:colOff>2695575</xdr:colOff>
      <xdr:row>2</xdr:row>
      <xdr:rowOff>19051</xdr:rowOff>
    </xdr:from>
    <xdr:to>
      <xdr:col>3</xdr:col>
      <xdr:colOff>1895475</xdr:colOff>
      <xdr:row>4</xdr:row>
      <xdr:rowOff>95250</xdr:rowOff>
    </xdr:to>
    <xdr:sp macro="" textlink="">
      <xdr:nvSpPr>
        <xdr:cNvPr id="40" name="Retângulo: Cantos Arredondados 39">
          <a:extLst>
            <a:ext uri="{FF2B5EF4-FFF2-40B4-BE49-F238E27FC236}">
              <a16:creationId xmlns:a16="http://schemas.microsoft.com/office/drawing/2014/main" id="{2ACB746A-8735-495B-B501-8CFAAE2FC968}"/>
            </a:ext>
          </a:extLst>
        </xdr:cNvPr>
        <xdr:cNvSpPr/>
      </xdr:nvSpPr>
      <xdr:spPr>
        <a:xfrm>
          <a:off x="5410200" y="1581151"/>
          <a:ext cx="3829050" cy="523874"/>
        </a:xfrm>
        <a:prstGeom prst="round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000" b="1">
              <a:solidFill>
                <a:srgbClr val="004071"/>
              </a:solidFill>
              <a:latin typeface="Segoe UI" panose="020B0502040204020203" pitchFamily="34" charset="0"/>
              <a:cs typeface="Segoe UI" panose="020B0502040204020203" pitchFamily="34" charset="0"/>
            </a:rPr>
            <a:t>INSTRUÇÕES</a:t>
          </a:r>
          <a:r>
            <a:rPr lang="pt-BR" sz="1000" b="1" baseline="0">
              <a:solidFill>
                <a:srgbClr val="004071"/>
              </a:solidFill>
              <a:latin typeface="Segoe UI" panose="020B0502040204020203" pitchFamily="34" charset="0"/>
              <a:cs typeface="Segoe UI" panose="020B0502040204020203" pitchFamily="34" charset="0"/>
            </a:rPr>
            <a:t> DE PREENCHIMENTO</a:t>
          </a:r>
        </a:p>
        <a:p>
          <a:pPr algn="l"/>
          <a:r>
            <a:rPr lang="pt-BR" sz="1000">
              <a:solidFill>
                <a:schemeClr val="bg2">
                  <a:lumMod val="25000"/>
                </a:schemeClr>
              </a:solidFill>
              <a:latin typeface="Segoe UI" panose="020B0502040204020203" pitchFamily="34" charset="0"/>
              <a:cs typeface="Segoe UI" panose="020B0502040204020203" pitchFamily="34" charset="0"/>
            </a:rPr>
            <a:t>Legenda de cores das colunas da aba Pré-LOA 2024:</a:t>
          </a:r>
        </a:p>
      </xdr:txBody>
    </xdr:sp>
    <xdr:clientData/>
  </xdr:twoCellAnchor>
  <xdr:twoCellAnchor editAs="absolute">
    <xdr:from>
      <xdr:col>0</xdr:col>
      <xdr:colOff>9526</xdr:colOff>
      <xdr:row>9</xdr:row>
      <xdr:rowOff>1057</xdr:rowOff>
    </xdr:from>
    <xdr:to>
      <xdr:col>1</xdr:col>
      <xdr:colOff>2167467</xdr:colOff>
      <xdr:row>37</xdr:row>
      <xdr:rowOff>937683</xdr:rowOff>
    </xdr:to>
    <xdr:sp macro="" textlink="">
      <xdr:nvSpPr>
        <xdr:cNvPr id="32" name="Retângulo: Cantos Arredondados 41">
          <a:extLst>
            <a:ext uri="{FF2B5EF4-FFF2-40B4-BE49-F238E27FC236}">
              <a16:creationId xmlns:a16="http://schemas.microsoft.com/office/drawing/2014/main" id="{D2B6D894-4A52-4AC1-9628-E241834944DC}"/>
            </a:ext>
          </a:extLst>
        </xdr:cNvPr>
        <xdr:cNvSpPr/>
      </xdr:nvSpPr>
      <xdr:spPr>
        <a:xfrm>
          <a:off x="9526" y="3028949"/>
          <a:ext cx="4867274" cy="26908126"/>
        </a:xfrm>
        <a:prstGeom prst="roundRect">
          <a:avLst/>
        </a:prstGeom>
        <a:gradFill flip="none" rotWithShape="1">
          <a:gsLst>
            <a:gs pos="0">
              <a:schemeClr val="bg1"/>
            </a:gs>
            <a:gs pos="50000">
              <a:schemeClr val="bg1"/>
            </a:gs>
            <a:gs pos="100000">
              <a:schemeClr val="accent1">
                <a:tint val="23500"/>
                <a:satMod val="160000"/>
              </a:schemeClr>
            </a:gs>
          </a:gsLst>
          <a:lin ang="27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400" b="1">
              <a:solidFill>
                <a:schemeClr val="accent2"/>
              </a:solidFill>
              <a:latin typeface="Segoe UI" panose="020B0502040204020203" pitchFamily="34" charset="0"/>
              <a:cs typeface="Segoe UI" panose="020B0502040204020203" pitchFamily="34" charset="0"/>
            </a:rPr>
            <a:t>Pontos</a:t>
          </a:r>
          <a:r>
            <a:rPr lang="pt-BR" sz="1400" b="1" baseline="0">
              <a:solidFill>
                <a:schemeClr val="accent2"/>
              </a:solidFill>
              <a:latin typeface="Segoe UI" panose="020B0502040204020203" pitchFamily="34" charset="0"/>
              <a:cs typeface="Segoe UI" panose="020B0502040204020203" pitchFamily="34" charset="0"/>
            </a:rPr>
            <a:t> de Atenção!</a:t>
          </a: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r>
            <a:rPr lang="pt-BR" sz="1100" b="1" baseline="0">
              <a:solidFill>
                <a:schemeClr val="accent2"/>
              </a:solidFill>
              <a:latin typeface="Segoe UI" panose="020B0502040204020203" pitchFamily="34" charset="0"/>
              <a:cs typeface="Segoe UI" panose="020B0502040204020203" pitchFamily="34" charset="0"/>
            </a:rPr>
            <a:t>PRAZO FINAL: 25/08/23</a:t>
          </a:r>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baseline="0">
              <a:solidFill>
                <a:schemeClr val="lt1"/>
              </a:solidFill>
              <a:effectLst/>
              <a:latin typeface="+mn-lt"/>
              <a:ea typeface="+mn-ea"/>
              <a:cs typeface="+mn-cs"/>
            </a:rPr>
            <a:t>PRAZO FINAL: XX/XX/XX</a:t>
          </a:r>
          <a:endParaRPr lang="pt-BR">
            <a:effectLst/>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r>
            <a:rPr lang="pt-BR" sz="900" b="1" baseline="0">
              <a:solidFill>
                <a:schemeClr val="accent2"/>
              </a:solidFill>
              <a:latin typeface="Segoe UI" panose="020B0502040204020203" pitchFamily="34" charset="0"/>
              <a:cs typeface="Segoe UI" panose="020B0502040204020203" pitchFamily="34" charset="0"/>
            </a:rPr>
            <a:t>SE EU NÃO PREENCHER A PLANILHA NESSE PRAZO?</a:t>
          </a:r>
        </a:p>
        <a:p>
          <a:pPr algn="ctr"/>
          <a:endParaRPr lang="pt-BR" sz="900" b="1" baseline="0">
            <a:solidFill>
              <a:schemeClr val="accent2"/>
            </a:solidFill>
            <a:latin typeface="Segoe UI" panose="020B0502040204020203" pitchFamily="34" charset="0"/>
            <a:cs typeface="Segoe UI" panose="020B0502040204020203" pitchFamily="34" charset="0"/>
          </a:endParaRPr>
        </a:p>
        <a:p>
          <a:pPr algn="ctr"/>
          <a:r>
            <a:rPr lang="pt-BR" sz="900" b="1" baseline="0">
              <a:solidFill>
                <a:srgbClr val="004071"/>
              </a:solidFill>
              <a:latin typeface="Segoe UI" panose="020B0502040204020203" pitchFamily="34" charset="0"/>
              <a:cs typeface="Segoe UI" panose="020B0502040204020203" pitchFamily="34" charset="0"/>
            </a:rPr>
            <a:t>Caso a Unidade não preencha a planilha no prazo estabelecido pela SEPLAG, ela terá seu preenchimento bloqueado e será assumido que as informações do pré-preenchimento estão ratificadas, ou seja, a pré-LOA da sua Unidade Orçamentária estará concluída conforme sugestão de preenchimento prévio;</a:t>
          </a: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baseline="0">
            <a:solidFill>
              <a:schemeClr val="accent2"/>
            </a:solidFill>
            <a:latin typeface="Segoe UI" panose="020B0502040204020203" pitchFamily="34" charset="0"/>
            <a:cs typeface="Segoe UI" panose="020B0502040204020203" pitchFamily="34" charset="0"/>
          </a:endParaRPr>
        </a:p>
        <a:p>
          <a:pPr algn="ctr"/>
          <a:endParaRPr lang="pt-BR" sz="1100" b="1">
            <a:solidFill>
              <a:schemeClr val="accent2"/>
            </a:solidFill>
            <a:latin typeface="Segoe UI" panose="020B0502040204020203" pitchFamily="34" charset="0"/>
            <a:cs typeface="Segoe UI" panose="020B0502040204020203" pitchFamily="34" charset="0"/>
          </a:endParaRPr>
        </a:p>
        <a:p>
          <a:pPr algn="ctr"/>
          <a:r>
            <a:rPr lang="pt-BR" sz="900" b="1">
              <a:solidFill>
                <a:schemeClr val="accent2"/>
              </a:solidFill>
              <a:latin typeface="Segoe UI" panose="020B0502040204020203" pitchFamily="34" charset="0"/>
              <a:cs typeface="Segoe UI" panose="020B0502040204020203" pitchFamily="34" charset="0"/>
            </a:rPr>
            <a:t>VALORES</a:t>
          </a:r>
          <a:r>
            <a:rPr lang="pt-BR" sz="900" b="1" baseline="0">
              <a:solidFill>
                <a:schemeClr val="accent2"/>
              </a:solidFill>
              <a:latin typeface="Segoe UI" panose="020B0502040204020203" pitchFamily="34" charset="0"/>
              <a:cs typeface="Segoe UI" panose="020B0502040204020203" pitchFamily="34" charset="0"/>
            </a:rPr>
            <a:t> DOS CONTRATOS</a:t>
          </a:r>
        </a:p>
        <a:p>
          <a:pPr algn="ctr"/>
          <a:endParaRPr lang="pt-BR" sz="1000" b="1" baseline="0">
            <a:solidFill>
              <a:schemeClr val="accent2"/>
            </a:solidFill>
            <a:latin typeface="Segoe UI" panose="020B0502040204020203" pitchFamily="34" charset="0"/>
            <a:cs typeface="Segoe UI" panose="020B0502040204020203" pitchFamily="34" charset="0"/>
          </a:endParaRPr>
        </a:p>
        <a:p>
          <a:pPr algn="ctr"/>
          <a:r>
            <a:rPr lang="pt-BR" sz="1000" b="1" baseline="0">
              <a:solidFill>
                <a:srgbClr val="004071"/>
              </a:solidFill>
              <a:latin typeface="Segoe UI" panose="020B0502040204020203" pitchFamily="34" charset="0"/>
              <a:cs typeface="Segoe UI" panose="020B0502040204020203" pitchFamily="34" charset="0"/>
            </a:rPr>
            <a:t>Para os contratos, entende-se que, se a unidade não atualizar os valores previstos, o contrato não terá reajuste. Se a unidade aumentar os valores, terá reajuste (e deverá ser explicitado na memória de cálculo os percentuais utilizados). Se reduzir os valores, será admitido que haverá contingenciamento; </a:t>
          </a: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marL="0" indent="0" algn="ctr"/>
          <a:r>
            <a:rPr lang="pt-BR" sz="1000" b="1" baseline="0">
              <a:solidFill>
                <a:schemeClr val="accent2"/>
              </a:solidFill>
              <a:latin typeface="Segoe UI" panose="020B0502040204020203" pitchFamily="34" charset="0"/>
              <a:ea typeface="+mn-ea"/>
              <a:cs typeface="Segoe UI" panose="020B0502040204020203" pitchFamily="34" charset="0"/>
            </a:rPr>
            <a:t>REAJUSTES/ADITIVOS</a:t>
          </a:r>
        </a:p>
        <a:p>
          <a:pPr algn="ctr"/>
          <a:r>
            <a:rPr lang="pt-BR" sz="1000" b="1" baseline="0">
              <a:solidFill>
                <a:srgbClr val="004071"/>
              </a:solidFill>
              <a:latin typeface="Segoe UI" panose="020B0502040204020203" pitchFamily="34" charset="0"/>
              <a:cs typeface="Segoe UI" panose="020B0502040204020203" pitchFamily="34" charset="0"/>
            </a:rPr>
            <a:t>As linhas referentes à despesas contratuais que envolvam reajustes/aditivos de alguma outra linha devem ser trabalhadas como novas linhas, no qual todos os campos devem ser replicados e a descrição do objeto deverá conter o termo que os diferencia. Exemplos: "despesa X - Reajuste contratual". É importante destacar que os percentuais utilizados e a motivação dos mesmos deverão ser detalhados na memória de cálculo.</a:t>
          </a: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l"/>
          <a:endParaRPr lang="pt-BR" sz="1000" baseline="0">
            <a:solidFill>
              <a:srgbClr val="004071"/>
            </a:solidFill>
            <a:latin typeface="Segoe UI" panose="020B0502040204020203" pitchFamily="34" charset="0"/>
            <a:cs typeface="Segoe UI" panose="020B0502040204020203" pitchFamily="34" charset="0"/>
          </a:endParaRPr>
        </a:p>
        <a:p>
          <a:pPr algn="ctr"/>
          <a:r>
            <a:rPr lang="pt-BR" sz="1000" b="1" baseline="0">
              <a:solidFill>
                <a:schemeClr val="accent2"/>
              </a:solidFill>
              <a:latin typeface="Segoe UI" panose="020B0502040204020203" pitchFamily="34" charset="0"/>
              <a:cs typeface="Segoe UI" panose="020B0502040204020203" pitchFamily="34" charset="0"/>
            </a:rPr>
            <a:t>ANÁLISES DA CPFGF</a:t>
          </a:r>
        </a:p>
        <a:p>
          <a:pPr algn="ctr"/>
          <a:endParaRPr lang="pt-BR" sz="1000" b="1" baseline="0">
            <a:solidFill>
              <a:schemeClr val="accent2"/>
            </a:solidFill>
            <a:latin typeface="Segoe UI" panose="020B0502040204020203" pitchFamily="34" charset="0"/>
            <a:cs typeface="Segoe UI" panose="020B0502040204020203" pitchFamily="34" charset="0"/>
          </a:endParaRPr>
        </a:p>
        <a:p>
          <a:pPr algn="ctr"/>
          <a:r>
            <a:rPr lang="pt-BR" sz="1000" b="1" baseline="0">
              <a:solidFill>
                <a:srgbClr val="004071"/>
              </a:solidFill>
              <a:latin typeface="Segoe UI" panose="020B0502040204020203" pitchFamily="34" charset="0"/>
              <a:cs typeface="Segoe UI" panose="020B0502040204020203" pitchFamily="34" charset="0"/>
            </a:rPr>
            <a:t>É importante destacar que as informações contidas na planilha serão utilizadas como base para posteriores análises de CPFGF no ano de 2024;</a:t>
          </a: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r>
            <a:rPr lang="pt-BR" sz="1000" b="1" baseline="0">
              <a:solidFill>
                <a:schemeClr val="accent2"/>
              </a:solidFill>
              <a:latin typeface="Segoe UI" panose="020B0502040204020203" pitchFamily="34" charset="0"/>
              <a:cs typeface="Segoe UI" panose="020B0502040204020203" pitchFamily="34" charset="0"/>
            </a:rPr>
            <a:t>CREDORES</a:t>
          </a:r>
        </a:p>
        <a:p>
          <a:pPr algn="ctr"/>
          <a:endParaRPr lang="pt-BR" sz="1000" b="1" baseline="0">
            <a:solidFill>
              <a:schemeClr val="accent2"/>
            </a:solidFill>
            <a:latin typeface="Segoe UI" panose="020B0502040204020203" pitchFamily="34" charset="0"/>
            <a:cs typeface="Segoe UI" panose="020B0502040204020203" pitchFamily="34" charset="0"/>
          </a:endParaRPr>
        </a:p>
        <a:p>
          <a:pPr algn="ctr"/>
          <a:r>
            <a:rPr lang="pt-BR" sz="1000" b="1" baseline="0">
              <a:solidFill>
                <a:srgbClr val="004071"/>
              </a:solidFill>
              <a:latin typeface="Segoe UI" panose="020B0502040204020203" pitchFamily="34" charset="0"/>
              <a:cs typeface="Segoe UI" panose="020B0502040204020203" pitchFamily="34" charset="0"/>
            </a:rPr>
            <a:t>Todos os credores pré-preenchidos são apenas sugestões, com base nas informações que possuímos atualmente. Se houver previsão de novas contratações, por exemplo, a unidade deverá alterar a informação na coluna específica (Coluna Z);</a:t>
          </a: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endParaRPr lang="pt-BR" sz="1000" b="1" baseline="0">
            <a:solidFill>
              <a:srgbClr val="004071"/>
            </a:solidFill>
            <a:latin typeface="Segoe UI" panose="020B0502040204020203" pitchFamily="34" charset="0"/>
            <a:cs typeface="Segoe UI" panose="020B0502040204020203" pitchFamily="34" charset="0"/>
          </a:endParaRPr>
        </a:p>
        <a:p>
          <a:pPr algn="ctr"/>
          <a:r>
            <a:rPr lang="pt-BR" sz="1000" b="1" baseline="0">
              <a:solidFill>
                <a:srgbClr val="DF6613"/>
              </a:solidFill>
              <a:latin typeface="Segoe UI" panose="020B0502040204020203" pitchFamily="34" charset="0"/>
              <a:cs typeface="Segoe UI" panose="020B0502040204020203" pitchFamily="34" charset="0"/>
            </a:rPr>
            <a:t>VALORES ATUAIS</a:t>
          </a:r>
        </a:p>
        <a:p>
          <a:pPr algn="ctr"/>
          <a:endParaRPr lang="pt-BR" sz="1000" b="1" baseline="0">
            <a:solidFill>
              <a:srgbClr val="DF6613"/>
            </a:solidFill>
            <a:latin typeface="Segoe UI" panose="020B0502040204020203" pitchFamily="34" charset="0"/>
            <a:cs typeface="Segoe UI" panose="020B0502040204020203" pitchFamily="34" charset="0"/>
          </a:endParaRPr>
        </a:p>
        <a:p>
          <a:pPr algn="ctr"/>
          <a:r>
            <a:rPr lang="pt-BR" sz="1000" b="1" baseline="0">
              <a:solidFill>
                <a:srgbClr val="004071"/>
              </a:solidFill>
              <a:latin typeface="Segoe UI" panose="020B0502040204020203" pitchFamily="34" charset="0"/>
              <a:cs typeface="Segoe UI" panose="020B0502040204020203" pitchFamily="34" charset="0"/>
            </a:rPr>
            <a:t>Todos os valores na planilha são valores atuais mapeados pela SSO, com nossos insumos internos de informação. A unidade poderá preencher sua própria previsão de valores em sua coluna específica (AB).</a:t>
          </a:r>
          <a:endParaRPr lang="pt-BR" sz="1000" b="1">
            <a:solidFill>
              <a:srgbClr val="004071"/>
            </a:solidFill>
            <a:latin typeface="Segoe UI" panose="020B0502040204020203" pitchFamily="34" charset="0"/>
            <a:cs typeface="Segoe UI" panose="020B0502040204020203" pitchFamily="34" charset="0"/>
          </a:endParaRPr>
        </a:p>
      </xdr:txBody>
    </xdr:sp>
    <xdr:clientData/>
  </xdr:twoCellAnchor>
  <xdr:twoCellAnchor editAs="absolute">
    <xdr:from>
      <xdr:col>0</xdr:col>
      <xdr:colOff>2095500</xdr:colOff>
      <xdr:row>10</xdr:row>
      <xdr:rowOff>85725</xdr:rowOff>
    </xdr:from>
    <xdr:to>
      <xdr:col>1</xdr:col>
      <xdr:colOff>38100</xdr:colOff>
      <xdr:row>10</xdr:row>
      <xdr:rowOff>742950</xdr:rowOff>
    </xdr:to>
    <xdr:pic>
      <xdr:nvPicPr>
        <xdr:cNvPr id="45" name="Gráfico 44" descr="Toque de alarme com preenchimento sólido">
          <a:extLst>
            <a:ext uri="{FF2B5EF4-FFF2-40B4-BE49-F238E27FC236}">
              <a16:creationId xmlns:a16="http://schemas.microsoft.com/office/drawing/2014/main" id="{AD14653F-CAB0-5F45-B2FE-C7D98C1D311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2095500" y="3596901"/>
          <a:ext cx="650688" cy="657225"/>
        </a:xfrm>
        <a:prstGeom prst="rect">
          <a:avLst/>
        </a:prstGeom>
      </xdr:spPr>
    </xdr:pic>
    <xdr:clientData/>
  </xdr:twoCellAnchor>
  <xdr:twoCellAnchor editAs="absolute">
    <xdr:from>
      <xdr:col>0</xdr:col>
      <xdr:colOff>2114550</xdr:colOff>
      <xdr:row>11</xdr:row>
      <xdr:rowOff>457200</xdr:rowOff>
    </xdr:from>
    <xdr:to>
      <xdr:col>1</xdr:col>
      <xdr:colOff>19050</xdr:colOff>
      <xdr:row>12</xdr:row>
      <xdr:rowOff>190500</xdr:rowOff>
    </xdr:to>
    <xdr:pic>
      <xdr:nvPicPr>
        <xdr:cNvPr id="47" name="Gráfico 46" descr="Nenhum sinal com preenchimento sólido">
          <a:extLst>
            <a:ext uri="{FF2B5EF4-FFF2-40B4-BE49-F238E27FC236}">
              <a16:creationId xmlns:a16="http://schemas.microsoft.com/office/drawing/2014/main" id="{750EA30B-4853-F4CC-320C-9884C683A1A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114550" y="4846171"/>
          <a:ext cx="612588" cy="611094"/>
        </a:xfrm>
        <a:prstGeom prst="rect">
          <a:avLst/>
        </a:prstGeom>
      </xdr:spPr>
    </xdr:pic>
    <xdr:clientData/>
  </xdr:twoCellAnchor>
  <xdr:twoCellAnchor editAs="absolute">
    <xdr:from>
      <xdr:col>0</xdr:col>
      <xdr:colOff>2192244</xdr:colOff>
      <xdr:row>13</xdr:row>
      <xdr:rowOff>533401</xdr:rowOff>
    </xdr:from>
    <xdr:to>
      <xdr:col>0</xdr:col>
      <xdr:colOff>2639918</xdr:colOff>
      <xdr:row>13</xdr:row>
      <xdr:rowOff>981075</xdr:rowOff>
    </xdr:to>
    <xdr:pic>
      <xdr:nvPicPr>
        <xdr:cNvPr id="49" name="Gráfico 48" descr="Dólar com preenchimento sólido">
          <a:extLst>
            <a:ext uri="{FF2B5EF4-FFF2-40B4-BE49-F238E27FC236}">
              <a16:creationId xmlns:a16="http://schemas.microsoft.com/office/drawing/2014/main" id="{C696E953-0CE6-12DA-2A49-DB523757E80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192244" y="6677960"/>
          <a:ext cx="447674" cy="439643"/>
        </a:xfrm>
        <a:prstGeom prst="rect">
          <a:avLst/>
        </a:prstGeom>
      </xdr:spPr>
    </xdr:pic>
    <xdr:clientData/>
  </xdr:twoCellAnchor>
  <xdr:twoCellAnchor editAs="absolute">
    <xdr:from>
      <xdr:col>0</xdr:col>
      <xdr:colOff>2162175</xdr:colOff>
      <xdr:row>17</xdr:row>
      <xdr:rowOff>495300</xdr:rowOff>
    </xdr:from>
    <xdr:to>
      <xdr:col>1</xdr:col>
      <xdr:colOff>38100</xdr:colOff>
      <xdr:row>18</xdr:row>
      <xdr:rowOff>200025</xdr:rowOff>
    </xdr:to>
    <xdr:pic>
      <xdr:nvPicPr>
        <xdr:cNvPr id="51" name="Gráfico 50" descr="Pesquisa com preenchimento sólido">
          <a:extLst>
            <a:ext uri="{FF2B5EF4-FFF2-40B4-BE49-F238E27FC236}">
              <a16:creationId xmlns:a16="http://schemas.microsoft.com/office/drawing/2014/main" id="{E33AD1EF-8E32-5DAF-3DF2-34C7BED768F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2162175" y="11049000"/>
          <a:ext cx="590550" cy="590550"/>
        </a:xfrm>
        <a:prstGeom prst="rect">
          <a:avLst/>
        </a:prstGeom>
      </xdr:spPr>
    </xdr:pic>
    <xdr:clientData/>
  </xdr:twoCellAnchor>
  <xdr:twoCellAnchor editAs="absolute">
    <xdr:from>
      <xdr:col>0</xdr:col>
      <xdr:colOff>2105025</xdr:colOff>
      <xdr:row>19</xdr:row>
      <xdr:rowOff>466725</xdr:rowOff>
    </xdr:from>
    <xdr:to>
      <xdr:col>1</xdr:col>
      <xdr:colOff>0</xdr:colOff>
      <xdr:row>20</xdr:row>
      <xdr:rowOff>190500</xdr:rowOff>
    </xdr:to>
    <xdr:pic>
      <xdr:nvPicPr>
        <xdr:cNvPr id="53" name="Gráfico 52" descr="Aperto de mão com preenchimento sólido">
          <a:extLst>
            <a:ext uri="{FF2B5EF4-FFF2-40B4-BE49-F238E27FC236}">
              <a16:creationId xmlns:a16="http://schemas.microsoft.com/office/drawing/2014/main" id="{AC864665-651C-B668-4D98-8DD8EDF2576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2105025" y="12792075"/>
          <a:ext cx="609600" cy="609600"/>
        </a:xfrm>
        <a:prstGeom prst="rect">
          <a:avLst/>
        </a:prstGeom>
      </xdr:spPr>
    </xdr:pic>
    <xdr:clientData/>
  </xdr:twoCellAnchor>
  <xdr:twoCellAnchor editAs="oneCell">
    <xdr:from>
      <xdr:col>0</xdr:col>
      <xdr:colOff>2160058</xdr:colOff>
      <xdr:row>21</xdr:row>
      <xdr:rowOff>644525</xdr:rowOff>
    </xdr:from>
    <xdr:to>
      <xdr:col>1</xdr:col>
      <xdr:colOff>12700</xdr:colOff>
      <xdr:row>22</xdr:row>
      <xdr:rowOff>320675</xdr:rowOff>
    </xdr:to>
    <xdr:pic>
      <xdr:nvPicPr>
        <xdr:cNvPr id="39" name="Gráfico 56" descr="Dinheiro com preenchimento sólido">
          <a:extLst>
            <a:ext uri="{FF2B5EF4-FFF2-40B4-BE49-F238E27FC236}">
              <a16:creationId xmlns:a16="http://schemas.microsoft.com/office/drawing/2014/main" id="{D312FE52-7B49-8F5F-05C2-2CF591A19E6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2160058" y="14762692"/>
          <a:ext cx="567267" cy="561975"/>
        </a:xfrm>
        <a:prstGeom prst="rect">
          <a:avLst/>
        </a:prstGeom>
      </xdr:spPr>
    </xdr:pic>
    <xdr:clientData/>
  </xdr:twoCellAnchor>
  <xdr:twoCellAnchor editAs="oneCell">
    <xdr:from>
      <xdr:col>0</xdr:col>
      <xdr:colOff>904875</xdr:colOff>
      <xdr:row>9</xdr:row>
      <xdr:rowOff>238125</xdr:rowOff>
    </xdr:from>
    <xdr:to>
      <xdr:col>0</xdr:col>
      <xdr:colOff>1562100</xdr:colOff>
      <xdr:row>10</xdr:row>
      <xdr:rowOff>76200</xdr:rowOff>
    </xdr:to>
    <xdr:pic>
      <xdr:nvPicPr>
        <xdr:cNvPr id="63" name="Gráfico 62" descr="Setas de Divisão com preenchimento sólido">
          <a:extLst>
            <a:ext uri="{FF2B5EF4-FFF2-40B4-BE49-F238E27FC236}">
              <a16:creationId xmlns:a16="http://schemas.microsoft.com/office/drawing/2014/main" id="{005B0A25-8827-37C7-D289-66975382F5B6}"/>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a:off x="904875" y="3267075"/>
          <a:ext cx="657225" cy="342900"/>
        </a:xfrm>
        <a:prstGeom prst="rect">
          <a:avLst/>
        </a:prstGeom>
      </xdr:spPr>
    </xdr:pic>
    <xdr:clientData/>
  </xdr:twoCellAnchor>
  <xdr:twoCellAnchor editAs="oneCell">
    <xdr:from>
      <xdr:col>1</xdr:col>
      <xdr:colOff>619125</xdr:colOff>
      <xdr:row>9</xdr:row>
      <xdr:rowOff>238125</xdr:rowOff>
    </xdr:from>
    <xdr:to>
      <xdr:col>1</xdr:col>
      <xdr:colOff>1276350</xdr:colOff>
      <xdr:row>10</xdr:row>
      <xdr:rowOff>76200</xdr:rowOff>
    </xdr:to>
    <xdr:pic>
      <xdr:nvPicPr>
        <xdr:cNvPr id="13312" name="Gráfico 13311" descr="Setas de Divisão com preenchimento sólido">
          <a:extLst>
            <a:ext uri="{FF2B5EF4-FFF2-40B4-BE49-F238E27FC236}">
              <a16:creationId xmlns:a16="http://schemas.microsoft.com/office/drawing/2014/main" id="{F23B8739-3DE6-4960-88FF-7127BE34205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r:embed="rId26"/>
            </a:ext>
          </a:extLst>
        </a:blip>
        <a:stretch>
          <a:fillRect/>
        </a:stretch>
      </xdr:blipFill>
      <xdr:spPr>
        <a:xfrm rot="10800000">
          <a:off x="3333750" y="3267075"/>
          <a:ext cx="657225" cy="342900"/>
        </a:xfrm>
        <a:prstGeom prst="rect">
          <a:avLst/>
        </a:prstGeom>
      </xdr:spPr>
    </xdr:pic>
    <xdr:clientData/>
  </xdr:twoCellAnchor>
  <xdr:twoCellAnchor>
    <xdr:from>
      <xdr:col>3</xdr:col>
      <xdr:colOff>4019550</xdr:colOff>
      <xdr:row>0</xdr:row>
      <xdr:rowOff>78582</xdr:rowOff>
    </xdr:from>
    <xdr:to>
      <xdr:col>3</xdr:col>
      <xdr:colOff>5591175</xdr:colOff>
      <xdr:row>0</xdr:row>
      <xdr:rowOff>459582</xdr:rowOff>
    </xdr:to>
    <xdr:sp macro="" textlink="">
      <xdr:nvSpPr>
        <xdr:cNvPr id="7" name="Retângulo: Cantos Arredondados 2">
          <a:hlinkClick xmlns:r="http://schemas.openxmlformats.org/officeDocument/2006/relationships" r:id="rId27"/>
          <a:extLst>
            <a:ext uri="{FF2B5EF4-FFF2-40B4-BE49-F238E27FC236}">
              <a16:creationId xmlns:a16="http://schemas.microsoft.com/office/drawing/2014/main" id="{E9543A74-2789-6899-2E76-25E127DA20FE}"/>
            </a:ext>
          </a:extLst>
        </xdr:cNvPr>
        <xdr:cNvSpPr/>
      </xdr:nvSpPr>
      <xdr:spPr>
        <a:xfrm>
          <a:off x="11363325" y="78582"/>
          <a:ext cx="1571625" cy="381000"/>
        </a:xfrm>
        <a:prstGeom prst="roundRect">
          <a:avLst/>
        </a:prstGeom>
        <a:solidFill>
          <a:srgbClr val="004071"/>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marL="0" indent="0" algn="ctr"/>
          <a:r>
            <a:rPr lang="pt-BR" sz="800" b="1">
              <a:solidFill>
                <a:schemeClr val="lt1"/>
              </a:solidFill>
              <a:latin typeface="Segoe UI" panose="020B0502040204020203" pitchFamily="34" charset="0"/>
              <a:ea typeface="+mn-ea"/>
              <a:cs typeface="Segoe UI" panose="020B0502040204020203" pitchFamily="34" charset="0"/>
            </a:rPr>
            <a:t>Apoio</a:t>
          </a:r>
          <a:r>
            <a:rPr lang="pt-BR" sz="800" b="1" baseline="0">
              <a:solidFill>
                <a:schemeClr val="lt1"/>
              </a:solidFill>
              <a:latin typeface="Segoe UI" panose="020B0502040204020203" pitchFamily="34" charset="0"/>
              <a:ea typeface="+mn-ea"/>
              <a:cs typeface="Segoe UI" panose="020B0502040204020203" pitchFamily="34" charset="0"/>
            </a:rPr>
            <a:t> CO - Pré-LOA 2024</a:t>
          </a:r>
        </a:p>
      </xdr:txBody>
    </xdr:sp>
    <xdr:clientData/>
  </xdr:twoCellAnchor>
  <xdr:twoCellAnchor editAs="oneCell">
    <xdr:from>
      <xdr:col>0</xdr:col>
      <xdr:colOff>2103967</xdr:colOff>
      <xdr:row>15</xdr:row>
      <xdr:rowOff>299508</xdr:rowOff>
    </xdr:from>
    <xdr:to>
      <xdr:col>1</xdr:col>
      <xdr:colOff>42334</xdr:colOff>
      <xdr:row>15</xdr:row>
      <xdr:rowOff>947208</xdr:rowOff>
    </xdr:to>
    <xdr:pic>
      <xdr:nvPicPr>
        <xdr:cNvPr id="33" name="Gráfico 8" descr="Contrato com preenchimento sólido">
          <a:extLst>
            <a:ext uri="{FF2B5EF4-FFF2-40B4-BE49-F238E27FC236}">
              <a16:creationId xmlns:a16="http://schemas.microsoft.com/office/drawing/2014/main" id="{313D42FB-1270-331F-80BF-C25AB097A2D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2103967" y="8776758"/>
          <a:ext cx="652992"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38097</xdr:colOff>
      <xdr:row>0</xdr:row>
      <xdr:rowOff>171450</xdr:rowOff>
    </xdr:from>
    <xdr:to>
      <xdr:col>5</xdr:col>
      <xdr:colOff>419096</xdr:colOff>
      <xdr:row>1</xdr:row>
      <xdr:rowOff>19049</xdr:rowOff>
    </xdr:to>
    <xdr:pic>
      <xdr:nvPicPr>
        <xdr:cNvPr id="26" name="Gráfico 6" descr="Círculo com seta para a esquerda com preenchimento sólido">
          <a:extLst>
            <a:ext uri="{FF2B5EF4-FFF2-40B4-BE49-F238E27FC236}">
              <a16:creationId xmlns:a16="http://schemas.microsoft.com/office/drawing/2014/main" id="{8B2221AD-6F10-4D45-BBA3-5BDF505AA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676897" y="171450"/>
          <a:ext cx="380999" cy="380999"/>
        </a:xfrm>
        <a:prstGeom prst="rect">
          <a:avLst/>
        </a:prstGeom>
      </xdr:spPr>
    </xdr:pic>
    <xdr:clientData/>
  </xdr:twoCellAnchor>
  <xdr:twoCellAnchor>
    <xdr:from>
      <xdr:col>0</xdr:col>
      <xdr:colOff>123825</xdr:colOff>
      <xdr:row>0</xdr:row>
      <xdr:rowOff>52387</xdr:rowOff>
    </xdr:from>
    <xdr:to>
      <xdr:col>0</xdr:col>
      <xdr:colOff>1781175</xdr:colOff>
      <xdr:row>0</xdr:row>
      <xdr:rowOff>433387</xdr:rowOff>
    </xdr:to>
    <xdr:grpSp>
      <xdr:nvGrpSpPr>
        <xdr:cNvPr id="2" name="Agrupar 1">
          <a:hlinkClick xmlns:r="http://schemas.openxmlformats.org/officeDocument/2006/relationships" r:id="rId3"/>
          <a:extLst>
            <a:ext uri="{FF2B5EF4-FFF2-40B4-BE49-F238E27FC236}">
              <a16:creationId xmlns:a16="http://schemas.microsoft.com/office/drawing/2014/main" id="{41D3566C-415E-DF91-7E08-2323A5E1A52C}"/>
            </a:ext>
          </a:extLst>
        </xdr:cNvPr>
        <xdr:cNvGrpSpPr/>
      </xdr:nvGrpSpPr>
      <xdr:grpSpPr>
        <a:xfrm>
          <a:off x="123825" y="52387"/>
          <a:ext cx="1657350" cy="381000"/>
          <a:chOff x="123825" y="57150"/>
          <a:chExt cx="1657350" cy="381000"/>
        </a:xfrm>
      </xdr:grpSpPr>
      <xdr:sp macro="" textlink="">
        <xdr:nvSpPr>
          <xdr:cNvPr id="101" name="Retângulo: Cantos Arredondados 1">
            <a:extLst>
              <a:ext uri="{FF2B5EF4-FFF2-40B4-BE49-F238E27FC236}">
                <a16:creationId xmlns:a16="http://schemas.microsoft.com/office/drawing/2014/main" id="{CCC1F880-CD18-2BF3-FBBE-E53A3A1BCDA4}"/>
              </a:ext>
            </a:extLst>
          </xdr:cNvPr>
          <xdr:cNvSpPr/>
        </xdr:nvSpPr>
        <xdr:spPr>
          <a:xfrm>
            <a:off x="123825" y="5715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78" name="Gráfico 10" descr="Círculo com seta para a esquerda com preenchimento sólido">
            <a:extLst>
              <a:ext uri="{FF2B5EF4-FFF2-40B4-BE49-F238E27FC236}">
                <a16:creationId xmlns:a16="http://schemas.microsoft.com/office/drawing/2014/main" id="{6295E92F-5396-A6E0-137F-6B7665662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3825" y="57150"/>
            <a:ext cx="381000" cy="381000"/>
          </a:xfrm>
          <a:prstGeom prst="rect">
            <a:avLst/>
          </a:prstGeom>
        </xdr:spPr>
      </xdr:pic>
    </xdr:grpSp>
    <xdr:clientData/>
  </xdr:twoCellAnchor>
  <xdr:twoCellAnchor>
    <xdr:from>
      <xdr:col>0</xdr:col>
      <xdr:colOff>2057400</xdr:colOff>
      <xdr:row>0</xdr:row>
      <xdr:rowOff>52387</xdr:rowOff>
    </xdr:from>
    <xdr:to>
      <xdr:col>1</xdr:col>
      <xdr:colOff>0</xdr:colOff>
      <xdr:row>0</xdr:row>
      <xdr:rowOff>433387</xdr:rowOff>
    </xdr:to>
    <xdr:grpSp>
      <xdr:nvGrpSpPr>
        <xdr:cNvPr id="3" name="Agrupar 2">
          <a:hlinkClick xmlns:r="http://schemas.openxmlformats.org/officeDocument/2006/relationships" r:id="rId4"/>
          <a:extLst>
            <a:ext uri="{FF2B5EF4-FFF2-40B4-BE49-F238E27FC236}">
              <a16:creationId xmlns:a16="http://schemas.microsoft.com/office/drawing/2014/main" id="{F639C903-F59E-14E0-5E16-1B5E36B5C3CC}"/>
            </a:ext>
          </a:extLst>
        </xdr:cNvPr>
        <xdr:cNvGrpSpPr/>
      </xdr:nvGrpSpPr>
      <xdr:grpSpPr>
        <a:xfrm>
          <a:off x="2057400" y="52387"/>
          <a:ext cx="1143000" cy="381000"/>
          <a:chOff x="2057400" y="47625"/>
          <a:chExt cx="1143000" cy="381000"/>
        </a:xfrm>
      </xdr:grpSpPr>
      <xdr:sp macro="" textlink="">
        <xdr:nvSpPr>
          <xdr:cNvPr id="102" name="Retângulo: Cantos Arredondados 8">
            <a:extLst>
              <a:ext uri="{FF2B5EF4-FFF2-40B4-BE49-F238E27FC236}">
                <a16:creationId xmlns:a16="http://schemas.microsoft.com/office/drawing/2014/main" id="{E901F5EA-4E4C-45CC-BBD5-68A560993E60}"/>
              </a:ext>
            </a:extLst>
          </xdr:cNvPr>
          <xdr:cNvSpPr/>
        </xdr:nvSpPr>
        <xdr:spPr>
          <a:xfrm>
            <a:off x="2057400" y="57150"/>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pt-BR" sz="1400" b="1">
                <a:latin typeface="Segoe UI" panose="020B0502040204020203" pitchFamily="34" charset="0"/>
                <a:cs typeface="Segoe UI" panose="020B0502040204020203" pitchFamily="34" charset="0"/>
              </a:rPr>
              <a:t>MENU</a:t>
            </a:r>
          </a:p>
        </xdr:txBody>
      </xdr:sp>
      <xdr:pic>
        <xdr:nvPicPr>
          <xdr:cNvPr id="88" name="Gráfico 11" descr="Círculo com seta para a esquerda com preenchimento sólido">
            <a:extLst>
              <a:ext uri="{FF2B5EF4-FFF2-40B4-BE49-F238E27FC236}">
                <a16:creationId xmlns:a16="http://schemas.microsoft.com/office/drawing/2014/main" id="{30CCDAC7-1715-4007-9AC7-5830011CE7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57400" y="47625"/>
            <a:ext cx="381000" cy="381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0</xdr:col>
      <xdr:colOff>1943100</xdr:colOff>
      <xdr:row>0</xdr:row>
      <xdr:rowOff>485775</xdr:rowOff>
    </xdr:to>
    <xdr:grpSp>
      <xdr:nvGrpSpPr>
        <xdr:cNvPr id="8" name="Agrupar 7">
          <a:extLst>
            <a:ext uri="{FF2B5EF4-FFF2-40B4-BE49-F238E27FC236}">
              <a16:creationId xmlns:a16="http://schemas.microsoft.com/office/drawing/2014/main" id="{08F8317B-4786-1579-94F5-C3395C34A506}"/>
            </a:ext>
          </a:extLst>
        </xdr:cNvPr>
        <xdr:cNvGrpSpPr/>
      </xdr:nvGrpSpPr>
      <xdr:grpSpPr>
        <a:xfrm>
          <a:off x="0" y="66675"/>
          <a:ext cx="1943100" cy="419100"/>
          <a:chOff x="0" y="66675"/>
          <a:chExt cx="1943100" cy="419100"/>
        </a:xfrm>
      </xdr:grpSpPr>
      <xdr:sp macro="" textlink="">
        <xdr:nvSpPr>
          <xdr:cNvPr id="4" name="Retângulo Arredondado 1">
            <a:extLst>
              <a:ext uri="{FF2B5EF4-FFF2-40B4-BE49-F238E27FC236}">
                <a16:creationId xmlns:a16="http://schemas.microsoft.com/office/drawing/2014/main" id="{6E39D745-D27B-42E4-BF1B-1DDAAB22EC55}"/>
              </a:ext>
            </a:extLst>
          </xdr:cNvPr>
          <xdr:cNvSpPr/>
        </xdr:nvSpPr>
        <xdr:spPr>
          <a:xfrm>
            <a:off x="0" y="77152"/>
            <a:ext cx="1943100" cy="398145"/>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7" name="Imagem 2" descr="Círculo com seta para a esquerda com preenchimento sólido">
            <a:extLst>
              <a:ext uri="{FF2B5EF4-FFF2-40B4-BE49-F238E27FC236}">
                <a16:creationId xmlns:a16="http://schemas.microsoft.com/office/drawing/2014/main" id="{08373A61-561C-4959-A0F6-EAC6C97206C8}"/>
              </a:ext>
              <a:ext uri="{147F2762-F138-4A5C-976F-8EAC2B608ADB}">
                <a16:predDERef xmlns:a16="http://schemas.microsoft.com/office/drawing/2014/main" pred="{6E39D745-D27B-42E4-BF1B-1DDAAB22EC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334" y="66675"/>
            <a:ext cx="446690" cy="419100"/>
          </a:xfrm>
          <a:prstGeom prst="rect">
            <a:avLst/>
          </a:prstGeom>
        </xdr:spPr>
      </xdr:pic>
    </xdr:grpSp>
    <xdr:clientData/>
  </xdr:twoCellAnchor>
  <xdr:twoCellAnchor>
    <xdr:from>
      <xdr:col>0</xdr:col>
      <xdr:colOff>2184508</xdr:colOff>
      <xdr:row>0</xdr:row>
      <xdr:rowOff>77152</xdr:rowOff>
    </xdr:from>
    <xdr:to>
      <xdr:col>0</xdr:col>
      <xdr:colOff>3390900</xdr:colOff>
      <xdr:row>0</xdr:row>
      <xdr:rowOff>485775</xdr:rowOff>
    </xdr:to>
    <xdr:grpSp>
      <xdr:nvGrpSpPr>
        <xdr:cNvPr id="9" name="Agrupar 8">
          <a:extLst>
            <a:ext uri="{FF2B5EF4-FFF2-40B4-BE49-F238E27FC236}">
              <a16:creationId xmlns:a16="http://schemas.microsoft.com/office/drawing/2014/main" id="{4414B9E5-8112-B30A-1DBF-3466C1B9A21E}"/>
            </a:ext>
          </a:extLst>
        </xdr:cNvPr>
        <xdr:cNvGrpSpPr/>
      </xdr:nvGrpSpPr>
      <xdr:grpSpPr>
        <a:xfrm>
          <a:off x="2184508" y="77152"/>
          <a:ext cx="1206392" cy="408623"/>
          <a:chOff x="2184508" y="77152"/>
          <a:chExt cx="1206392" cy="408623"/>
        </a:xfrm>
      </xdr:grpSpPr>
      <xdr:sp macro="" textlink="">
        <xdr:nvSpPr>
          <xdr:cNvPr id="5" name="Retângulo Arredondado 1">
            <a:hlinkClick xmlns:r="http://schemas.openxmlformats.org/officeDocument/2006/relationships" r:id="rId3"/>
            <a:extLst>
              <a:ext uri="{FF2B5EF4-FFF2-40B4-BE49-F238E27FC236}">
                <a16:creationId xmlns:a16="http://schemas.microsoft.com/office/drawing/2014/main" id="{E4D82391-0D6C-42BC-8733-843CBBAF8FB7}"/>
              </a:ext>
            </a:extLst>
          </xdr:cNvPr>
          <xdr:cNvSpPr/>
        </xdr:nvSpPr>
        <xdr:spPr>
          <a:xfrm>
            <a:off x="2209801" y="77152"/>
            <a:ext cx="1181099" cy="398145"/>
          </a:xfrm>
          <a:prstGeom prst="roundRect">
            <a:avLst/>
          </a:prstGeom>
          <a:solidFill>
            <a:srgbClr val="0040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MENU</a:t>
            </a:r>
          </a:p>
        </xdr:txBody>
      </xdr:sp>
      <xdr:pic>
        <xdr:nvPicPr>
          <xdr:cNvPr id="6" name="Imagem 2" descr="Círculo com seta para a esquerda com preenchimento sólido">
            <a:extLst>
              <a:ext uri="{FF2B5EF4-FFF2-40B4-BE49-F238E27FC236}">
                <a16:creationId xmlns:a16="http://schemas.microsoft.com/office/drawing/2014/main" id="{03B4566A-AE17-4F94-898F-A55A99F58164}"/>
              </a:ext>
              <a:ext uri="{147F2762-F138-4A5C-976F-8EAC2B608ADB}">
                <a16:predDERef xmlns:a16="http://schemas.microsoft.com/office/drawing/2014/main" pred="{6E39D745-D27B-42E4-BF1B-1DDAAB22EC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84508" y="86705"/>
            <a:ext cx="425341" cy="39907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1219200</xdr:colOff>
      <xdr:row>0</xdr:row>
      <xdr:rowOff>85725</xdr:rowOff>
    </xdr:from>
    <xdr:to>
      <xdr:col>3</xdr:col>
      <xdr:colOff>714375</xdr:colOff>
      <xdr:row>0</xdr:row>
      <xdr:rowOff>466725</xdr:rowOff>
    </xdr:to>
    <xdr:grpSp>
      <xdr:nvGrpSpPr>
        <xdr:cNvPr id="3" name="Agrupar 2">
          <a:hlinkClick xmlns:r="http://schemas.openxmlformats.org/officeDocument/2006/relationships" r:id="rId1"/>
          <a:extLst>
            <a:ext uri="{FF2B5EF4-FFF2-40B4-BE49-F238E27FC236}">
              <a16:creationId xmlns:a16="http://schemas.microsoft.com/office/drawing/2014/main" id="{F212AA4B-0A50-DCC5-A420-B8725788B142}"/>
            </a:ext>
          </a:extLst>
        </xdr:cNvPr>
        <xdr:cNvGrpSpPr/>
      </xdr:nvGrpSpPr>
      <xdr:grpSpPr>
        <a:xfrm>
          <a:off x="1828800" y="85725"/>
          <a:ext cx="1143000" cy="381000"/>
          <a:chOff x="1828800" y="76200"/>
          <a:chExt cx="1143000" cy="381000"/>
        </a:xfrm>
      </xdr:grpSpPr>
      <xdr:sp macro="" textlink="">
        <xdr:nvSpPr>
          <xdr:cNvPr id="10" name="Retângulo Arredondado 3">
            <a:extLst>
              <a:ext uri="{FF2B5EF4-FFF2-40B4-BE49-F238E27FC236}">
                <a16:creationId xmlns:a16="http://schemas.microsoft.com/office/drawing/2014/main" id="{871B2B3C-DC86-4AE0-B183-404EF17F4ACD}"/>
              </a:ext>
              <a:ext uri="{147F2762-F138-4A5C-976F-8EAC2B608ADB}">
                <a16:predDERef xmlns:a16="http://schemas.microsoft.com/office/drawing/2014/main" pred="{B73E3E11-B556-46DE-812E-2CC59BF51E87}"/>
              </a:ext>
            </a:extLst>
          </xdr:cNvPr>
          <xdr:cNvSpPr/>
        </xdr:nvSpPr>
        <xdr:spPr>
          <a:xfrm>
            <a:off x="1828800" y="8572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13" name="Imagem 4" descr="Círculo com seta para a esquerda com preenchimento sólido">
            <a:extLst>
              <a:ext uri="{FF2B5EF4-FFF2-40B4-BE49-F238E27FC236}">
                <a16:creationId xmlns:a16="http://schemas.microsoft.com/office/drawing/2014/main" id="{AC60214A-A571-417F-96E9-2D05CFDB7C69}"/>
              </a:ext>
              <a:ext uri="{147F2762-F138-4A5C-976F-8EAC2B608ADB}">
                <a16:predDERef xmlns:a16="http://schemas.microsoft.com/office/drawing/2014/main" pred="{871B2B3C-DC86-4AE0-B183-404EF17F4A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47850" y="76200"/>
            <a:ext cx="381000" cy="381000"/>
          </a:xfrm>
          <a:prstGeom prst="rect">
            <a:avLst/>
          </a:prstGeom>
        </xdr:spPr>
      </xdr:pic>
    </xdr:grpSp>
    <xdr:clientData/>
  </xdr:twoCellAnchor>
  <xdr:twoCellAnchor>
    <xdr:from>
      <xdr:col>0</xdr:col>
      <xdr:colOff>19050</xdr:colOff>
      <xdr:row>0</xdr:row>
      <xdr:rowOff>80963</xdr:rowOff>
    </xdr:from>
    <xdr:to>
      <xdr:col>1</xdr:col>
      <xdr:colOff>1066800</xdr:colOff>
      <xdr:row>0</xdr:row>
      <xdr:rowOff>471488</xdr:rowOff>
    </xdr:to>
    <xdr:grpSp>
      <xdr:nvGrpSpPr>
        <xdr:cNvPr id="2" name="Agrupar 1">
          <a:hlinkClick xmlns:r="http://schemas.openxmlformats.org/officeDocument/2006/relationships" r:id="rId4"/>
          <a:extLst>
            <a:ext uri="{FF2B5EF4-FFF2-40B4-BE49-F238E27FC236}">
              <a16:creationId xmlns:a16="http://schemas.microsoft.com/office/drawing/2014/main" id="{66C44D25-DAE4-DC2F-145A-C23B67E54AE8}"/>
            </a:ext>
          </a:extLst>
        </xdr:cNvPr>
        <xdr:cNvGrpSpPr/>
      </xdr:nvGrpSpPr>
      <xdr:grpSpPr>
        <a:xfrm>
          <a:off x="19050" y="80963"/>
          <a:ext cx="1657350" cy="390525"/>
          <a:chOff x="19050" y="85725"/>
          <a:chExt cx="1657350" cy="390525"/>
        </a:xfrm>
      </xdr:grpSpPr>
      <xdr:sp macro="" textlink="">
        <xdr:nvSpPr>
          <xdr:cNvPr id="4" name="Retângulo Arredondado 1">
            <a:extLst>
              <a:ext uri="{FF2B5EF4-FFF2-40B4-BE49-F238E27FC236}">
                <a16:creationId xmlns:a16="http://schemas.microsoft.com/office/drawing/2014/main" id="{B73E3E11-B556-46DE-812E-2CC59BF51E87}"/>
              </a:ext>
            </a:extLst>
          </xdr:cNvPr>
          <xdr:cNvSpPr/>
        </xdr:nvSpPr>
        <xdr:spPr>
          <a:xfrm>
            <a:off x="19050" y="85725"/>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16" name="Imagem 5" descr="Círculo com seta para a esquerda com preenchimento sólido">
            <a:extLst>
              <a:ext uri="{FF2B5EF4-FFF2-40B4-BE49-F238E27FC236}">
                <a16:creationId xmlns:a16="http://schemas.microsoft.com/office/drawing/2014/main" id="{82FEC36B-9AD9-4D99-A4A2-293D71C95632}"/>
              </a:ext>
              <a:ext uri="{147F2762-F138-4A5C-976F-8EAC2B608ADB}">
                <a16:predDERef xmlns:a16="http://schemas.microsoft.com/office/drawing/2014/main" pred="{AC60214A-A571-417F-96E9-2D05CFDB7C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150" y="95250"/>
            <a:ext cx="381000" cy="381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866775</xdr:colOff>
      <xdr:row>0</xdr:row>
      <xdr:rowOff>428625</xdr:rowOff>
    </xdr:to>
    <xdr:grpSp>
      <xdr:nvGrpSpPr>
        <xdr:cNvPr id="2" name="Agrupar 1">
          <a:hlinkClick xmlns:r="http://schemas.openxmlformats.org/officeDocument/2006/relationships" r:id="rId1"/>
          <a:extLst>
            <a:ext uri="{FF2B5EF4-FFF2-40B4-BE49-F238E27FC236}">
              <a16:creationId xmlns:a16="http://schemas.microsoft.com/office/drawing/2014/main" id="{3B426348-839A-ECEA-3E69-DE41CB0F8F25}"/>
            </a:ext>
          </a:extLst>
        </xdr:cNvPr>
        <xdr:cNvGrpSpPr/>
      </xdr:nvGrpSpPr>
      <xdr:grpSpPr>
        <a:xfrm>
          <a:off x="0" y="47625"/>
          <a:ext cx="1657350" cy="381000"/>
          <a:chOff x="0" y="47625"/>
          <a:chExt cx="1657350" cy="381000"/>
        </a:xfrm>
      </xdr:grpSpPr>
      <xdr:sp macro="" textlink="">
        <xdr:nvSpPr>
          <xdr:cNvPr id="4" name="Retângulo Arredondado 1">
            <a:extLst>
              <a:ext uri="{FF2B5EF4-FFF2-40B4-BE49-F238E27FC236}">
                <a16:creationId xmlns:a16="http://schemas.microsoft.com/office/drawing/2014/main" id="{45173888-B4F1-42CD-8043-0BC55D2EF27D}"/>
              </a:ext>
            </a:extLst>
          </xdr:cNvPr>
          <xdr:cNvSpPr/>
        </xdr:nvSpPr>
        <xdr:spPr>
          <a:xfrm>
            <a:off x="0" y="5715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8" name="Imagem 7" descr="Círculo com seta para a esquerda com preenchimento sólido">
            <a:extLst>
              <a:ext uri="{FF2B5EF4-FFF2-40B4-BE49-F238E27FC236}">
                <a16:creationId xmlns:a16="http://schemas.microsoft.com/office/drawing/2014/main" id="{666BE2AA-3F23-4257-BE33-EBE994DA2BF0}"/>
              </a:ext>
              <a:ext uri="{147F2762-F138-4A5C-976F-8EAC2B608ADB}">
                <a16:predDERef xmlns:a16="http://schemas.microsoft.com/office/drawing/2014/main" pred="{CB638B5E-9FCB-4133-AFAE-25DEFCB9A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 y="47625"/>
            <a:ext cx="381000" cy="381000"/>
          </a:xfrm>
          <a:prstGeom prst="rect">
            <a:avLst/>
          </a:prstGeom>
        </xdr:spPr>
      </xdr:pic>
    </xdr:grpSp>
    <xdr:clientData/>
  </xdr:twoCellAnchor>
  <xdr:twoCellAnchor>
    <xdr:from>
      <xdr:col>1</xdr:col>
      <xdr:colOff>990600</xdr:colOff>
      <xdr:row>0</xdr:row>
      <xdr:rowOff>47625</xdr:rowOff>
    </xdr:from>
    <xdr:to>
      <xdr:col>1</xdr:col>
      <xdr:colOff>2133600</xdr:colOff>
      <xdr:row>0</xdr:row>
      <xdr:rowOff>428625</xdr:rowOff>
    </xdr:to>
    <xdr:grpSp>
      <xdr:nvGrpSpPr>
        <xdr:cNvPr id="3" name="Agrupar 2">
          <a:hlinkClick xmlns:r="http://schemas.openxmlformats.org/officeDocument/2006/relationships" r:id="rId4"/>
          <a:extLst>
            <a:ext uri="{FF2B5EF4-FFF2-40B4-BE49-F238E27FC236}">
              <a16:creationId xmlns:a16="http://schemas.microsoft.com/office/drawing/2014/main" id="{135EB624-C0F4-DA98-B6B6-1F6954100B6C}"/>
            </a:ext>
          </a:extLst>
        </xdr:cNvPr>
        <xdr:cNvGrpSpPr/>
      </xdr:nvGrpSpPr>
      <xdr:grpSpPr>
        <a:xfrm>
          <a:off x="1781175" y="47625"/>
          <a:ext cx="1143000" cy="381000"/>
          <a:chOff x="1781175" y="47625"/>
          <a:chExt cx="1143000" cy="381000"/>
        </a:xfrm>
      </xdr:grpSpPr>
      <xdr:sp macro="" textlink="">
        <xdr:nvSpPr>
          <xdr:cNvPr id="7" name="Retângulo Arredondado 2">
            <a:extLst>
              <a:ext uri="{FF2B5EF4-FFF2-40B4-BE49-F238E27FC236}">
                <a16:creationId xmlns:a16="http://schemas.microsoft.com/office/drawing/2014/main" id="{CB638B5E-9FCB-4133-AFAE-25DEFCB9AC80}"/>
              </a:ext>
              <a:ext uri="{147F2762-F138-4A5C-976F-8EAC2B608ADB}">
                <a16:predDERef xmlns:a16="http://schemas.microsoft.com/office/drawing/2014/main" pred="{45173888-B4F1-42CD-8043-0BC55D2EF27D}"/>
              </a:ext>
            </a:extLst>
          </xdr:cNvPr>
          <xdr:cNvSpPr/>
        </xdr:nvSpPr>
        <xdr:spPr>
          <a:xfrm>
            <a:off x="1781175" y="4762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9" name="Imagem 8" descr="Círculo com seta para a esquerda com preenchimento sólido">
            <a:extLst>
              <a:ext uri="{FF2B5EF4-FFF2-40B4-BE49-F238E27FC236}">
                <a16:creationId xmlns:a16="http://schemas.microsoft.com/office/drawing/2014/main" id="{7B52661A-0164-47B5-BA00-312141199885}"/>
              </a:ext>
              <a:ext uri="{147F2762-F138-4A5C-976F-8EAC2B608ADB}">
                <a16:predDERef xmlns:a16="http://schemas.microsoft.com/office/drawing/2014/main" pred="{666BE2AA-3F23-4257-BE33-EBE994DA2B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19275" y="47625"/>
            <a:ext cx="381000" cy="381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95250</xdr:rowOff>
    </xdr:from>
    <xdr:to>
      <xdr:col>1</xdr:col>
      <xdr:colOff>447675</xdr:colOff>
      <xdr:row>0</xdr:row>
      <xdr:rowOff>476250</xdr:rowOff>
    </xdr:to>
    <xdr:grpSp>
      <xdr:nvGrpSpPr>
        <xdr:cNvPr id="6" name="Agrupar 5">
          <a:hlinkClick xmlns:r="http://schemas.openxmlformats.org/officeDocument/2006/relationships" r:id="rId1"/>
          <a:extLst>
            <a:ext uri="{FF2B5EF4-FFF2-40B4-BE49-F238E27FC236}">
              <a16:creationId xmlns:a16="http://schemas.microsoft.com/office/drawing/2014/main" id="{B1BBDA7E-1862-20BB-9EBD-02CA36F60940}"/>
            </a:ext>
          </a:extLst>
        </xdr:cNvPr>
        <xdr:cNvGrpSpPr/>
      </xdr:nvGrpSpPr>
      <xdr:grpSpPr>
        <a:xfrm>
          <a:off x="66675" y="95250"/>
          <a:ext cx="1657350" cy="381000"/>
          <a:chOff x="66675" y="95250"/>
          <a:chExt cx="1657350" cy="381000"/>
        </a:xfrm>
      </xdr:grpSpPr>
      <xdr:sp macro="" textlink="">
        <xdr:nvSpPr>
          <xdr:cNvPr id="2" name="Retângulo Arredondado 1">
            <a:extLst>
              <a:ext uri="{FF2B5EF4-FFF2-40B4-BE49-F238E27FC236}">
                <a16:creationId xmlns:a16="http://schemas.microsoft.com/office/drawing/2014/main" id="{2E356168-6041-4E05-95CE-4CFD505F7A65}"/>
              </a:ext>
            </a:extLst>
          </xdr:cNvPr>
          <xdr:cNvSpPr/>
        </xdr:nvSpPr>
        <xdr:spPr>
          <a:xfrm>
            <a:off x="66675" y="9525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08255C8C-D67F-4C04-9914-1E44E0A172AD}"/>
              </a:ext>
              <a:ext uri="{147F2762-F138-4A5C-976F-8EAC2B608ADB}">
                <a16:predDERef xmlns:a16="http://schemas.microsoft.com/office/drawing/2014/main" pred="{53CA10EC-D79E-4853-82D1-F5D155E2E9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250" y="95250"/>
            <a:ext cx="381000" cy="381000"/>
          </a:xfrm>
          <a:prstGeom prst="rect">
            <a:avLst/>
          </a:prstGeom>
        </xdr:spPr>
      </xdr:pic>
    </xdr:grpSp>
    <xdr:clientData/>
  </xdr:twoCellAnchor>
  <xdr:twoCellAnchor>
    <xdr:from>
      <xdr:col>1</xdr:col>
      <xdr:colOff>581025</xdr:colOff>
      <xdr:row>0</xdr:row>
      <xdr:rowOff>95250</xdr:rowOff>
    </xdr:from>
    <xdr:to>
      <xdr:col>1</xdr:col>
      <xdr:colOff>1724025</xdr:colOff>
      <xdr:row>0</xdr:row>
      <xdr:rowOff>476250</xdr:rowOff>
    </xdr:to>
    <xdr:grpSp>
      <xdr:nvGrpSpPr>
        <xdr:cNvPr id="7" name="Agrupar 6">
          <a:hlinkClick xmlns:r="http://schemas.openxmlformats.org/officeDocument/2006/relationships" r:id="rId4"/>
          <a:extLst>
            <a:ext uri="{FF2B5EF4-FFF2-40B4-BE49-F238E27FC236}">
              <a16:creationId xmlns:a16="http://schemas.microsoft.com/office/drawing/2014/main" id="{778AB0DC-5FA4-10E5-F930-F0BBA9F3355D}"/>
            </a:ext>
          </a:extLst>
        </xdr:cNvPr>
        <xdr:cNvGrpSpPr/>
      </xdr:nvGrpSpPr>
      <xdr:grpSpPr>
        <a:xfrm>
          <a:off x="1857375" y="95250"/>
          <a:ext cx="1143000" cy="381000"/>
          <a:chOff x="1857375" y="95250"/>
          <a:chExt cx="1143000" cy="381000"/>
        </a:xfrm>
      </xdr:grpSpPr>
      <xdr:sp macro="" textlink="">
        <xdr:nvSpPr>
          <xdr:cNvPr id="3" name="Retângulo Arredondado 2">
            <a:extLst>
              <a:ext uri="{FF2B5EF4-FFF2-40B4-BE49-F238E27FC236}">
                <a16:creationId xmlns:a16="http://schemas.microsoft.com/office/drawing/2014/main" id="{53CA10EC-D79E-4853-82D1-F5D155E2E98F}"/>
              </a:ext>
              <a:ext uri="{147F2762-F138-4A5C-976F-8EAC2B608ADB}">
                <a16:predDERef xmlns:a16="http://schemas.microsoft.com/office/drawing/2014/main" pred="{2E356168-6041-4E05-95CE-4CFD505F7A65}"/>
              </a:ext>
            </a:extLst>
          </xdr:cNvPr>
          <xdr:cNvSpPr/>
        </xdr:nvSpPr>
        <xdr:spPr>
          <a:xfrm>
            <a:off x="1857375" y="10477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5" name="Imagem 4" descr="Círculo com seta para a esquerda com preenchimento sólido">
            <a:extLst>
              <a:ext uri="{FF2B5EF4-FFF2-40B4-BE49-F238E27FC236}">
                <a16:creationId xmlns:a16="http://schemas.microsoft.com/office/drawing/2014/main" id="{6C1E7152-F14B-4287-9830-0AB1D5959649}"/>
              </a:ext>
              <a:ext uri="{147F2762-F138-4A5C-976F-8EAC2B608ADB}">
                <a16:predDERef xmlns:a16="http://schemas.microsoft.com/office/drawing/2014/main" pred="{08255C8C-D67F-4C04-9914-1E44E0A17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95475" y="95250"/>
            <a:ext cx="381000" cy="381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109537</xdr:rowOff>
    </xdr:from>
    <xdr:to>
      <xdr:col>0</xdr:col>
      <xdr:colOff>1666875</xdr:colOff>
      <xdr:row>0</xdr:row>
      <xdr:rowOff>490537</xdr:rowOff>
    </xdr:to>
    <xdr:grpSp>
      <xdr:nvGrpSpPr>
        <xdr:cNvPr id="6" name="Agrupar 5">
          <a:hlinkClick xmlns:r="http://schemas.openxmlformats.org/officeDocument/2006/relationships" r:id="rId1"/>
          <a:extLst>
            <a:ext uri="{FF2B5EF4-FFF2-40B4-BE49-F238E27FC236}">
              <a16:creationId xmlns:a16="http://schemas.microsoft.com/office/drawing/2014/main" id="{A7D64136-FE2E-60A4-C9F8-A7FA95ADD197}"/>
            </a:ext>
          </a:extLst>
        </xdr:cNvPr>
        <xdr:cNvGrpSpPr/>
      </xdr:nvGrpSpPr>
      <xdr:grpSpPr>
        <a:xfrm>
          <a:off x="9525" y="109537"/>
          <a:ext cx="1657350" cy="381000"/>
          <a:chOff x="9525" y="114300"/>
          <a:chExt cx="1657350" cy="381000"/>
        </a:xfrm>
      </xdr:grpSpPr>
      <xdr:sp macro="" textlink="">
        <xdr:nvSpPr>
          <xdr:cNvPr id="2" name="Retângulo Arredondado 1">
            <a:extLst>
              <a:ext uri="{FF2B5EF4-FFF2-40B4-BE49-F238E27FC236}">
                <a16:creationId xmlns:a16="http://schemas.microsoft.com/office/drawing/2014/main" id="{174CC1FE-8B17-4676-A4C8-32120996DEF0}"/>
              </a:ext>
            </a:extLst>
          </xdr:cNvPr>
          <xdr:cNvSpPr/>
        </xdr:nvSpPr>
        <xdr:spPr>
          <a:xfrm>
            <a:off x="9525" y="11430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BDD80BF9-B1F8-437D-AEF9-16E1461633A4}"/>
              </a:ext>
              <a:ext uri="{147F2762-F138-4A5C-976F-8EAC2B608ADB}">
                <a16:predDERef xmlns:a16="http://schemas.microsoft.com/office/drawing/2014/main" pred="{BA20B872-07B2-4F57-84D2-7AD09F87A9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114300"/>
            <a:ext cx="381000" cy="381000"/>
          </a:xfrm>
          <a:prstGeom prst="rect">
            <a:avLst/>
          </a:prstGeom>
        </xdr:spPr>
      </xdr:pic>
    </xdr:grpSp>
    <xdr:clientData/>
  </xdr:twoCellAnchor>
  <xdr:twoCellAnchor>
    <xdr:from>
      <xdr:col>0</xdr:col>
      <xdr:colOff>1790700</xdr:colOff>
      <xdr:row>0</xdr:row>
      <xdr:rowOff>109537</xdr:rowOff>
    </xdr:from>
    <xdr:to>
      <xdr:col>2</xdr:col>
      <xdr:colOff>333375</xdr:colOff>
      <xdr:row>0</xdr:row>
      <xdr:rowOff>490537</xdr:rowOff>
    </xdr:to>
    <xdr:grpSp>
      <xdr:nvGrpSpPr>
        <xdr:cNvPr id="7" name="Agrupar 6">
          <a:hlinkClick xmlns:r="http://schemas.openxmlformats.org/officeDocument/2006/relationships" r:id="rId4"/>
          <a:extLst>
            <a:ext uri="{FF2B5EF4-FFF2-40B4-BE49-F238E27FC236}">
              <a16:creationId xmlns:a16="http://schemas.microsoft.com/office/drawing/2014/main" id="{C4F9E55C-707E-355E-40C0-F10D2907E6D0}"/>
            </a:ext>
          </a:extLst>
        </xdr:cNvPr>
        <xdr:cNvGrpSpPr/>
      </xdr:nvGrpSpPr>
      <xdr:grpSpPr>
        <a:xfrm>
          <a:off x="1790700" y="109537"/>
          <a:ext cx="1143000" cy="381000"/>
          <a:chOff x="1790700" y="104775"/>
          <a:chExt cx="1143000" cy="381000"/>
        </a:xfrm>
      </xdr:grpSpPr>
      <xdr:sp macro="" textlink="">
        <xdr:nvSpPr>
          <xdr:cNvPr id="3" name="Retângulo Arredondado 2">
            <a:extLst>
              <a:ext uri="{FF2B5EF4-FFF2-40B4-BE49-F238E27FC236}">
                <a16:creationId xmlns:a16="http://schemas.microsoft.com/office/drawing/2014/main" id="{BA20B872-07B2-4F57-84D2-7AD09F87A94A}"/>
              </a:ext>
              <a:ext uri="{147F2762-F138-4A5C-976F-8EAC2B608ADB}">
                <a16:predDERef xmlns:a16="http://schemas.microsoft.com/office/drawing/2014/main" pred="{174CC1FE-8B17-4676-A4C8-32120996DEF0}"/>
              </a:ext>
            </a:extLst>
          </xdr:cNvPr>
          <xdr:cNvSpPr/>
        </xdr:nvSpPr>
        <xdr:spPr>
          <a:xfrm>
            <a:off x="1790700" y="114300"/>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5" name="Imagem 4" descr="Círculo com seta para a esquerda com preenchimento sólido">
            <a:extLst>
              <a:ext uri="{FF2B5EF4-FFF2-40B4-BE49-F238E27FC236}">
                <a16:creationId xmlns:a16="http://schemas.microsoft.com/office/drawing/2014/main" id="{B60ACD65-03A6-4967-AD6F-2EFC2D4A6512}"/>
              </a:ext>
              <a:ext uri="{147F2762-F138-4A5C-976F-8EAC2B608ADB}">
                <a16:predDERef xmlns:a16="http://schemas.microsoft.com/office/drawing/2014/main" pred="{BDD80BF9-B1F8-437D-AEF9-16E1461633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47850" y="104775"/>
            <a:ext cx="381000" cy="381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95250</xdr:rowOff>
    </xdr:from>
    <xdr:to>
      <xdr:col>1</xdr:col>
      <xdr:colOff>533400</xdr:colOff>
      <xdr:row>0</xdr:row>
      <xdr:rowOff>476250</xdr:rowOff>
    </xdr:to>
    <xdr:grpSp>
      <xdr:nvGrpSpPr>
        <xdr:cNvPr id="6" name="Agrupar 5">
          <a:hlinkClick xmlns:r="http://schemas.openxmlformats.org/officeDocument/2006/relationships" r:id="rId1"/>
          <a:extLst>
            <a:ext uri="{FF2B5EF4-FFF2-40B4-BE49-F238E27FC236}">
              <a16:creationId xmlns:a16="http://schemas.microsoft.com/office/drawing/2014/main" id="{0A8EF154-B33E-6E00-0472-08D976C6C963}"/>
            </a:ext>
          </a:extLst>
        </xdr:cNvPr>
        <xdr:cNvGrpSpPr/>
      </xdr:nvGrpSpPr>
      <xdr:grpSpPr>
        <a:xfrm>
          <a:off x="0" y="95250"/>
          <a:ext cx="1657350" cy="381000"/>
          <a:chOff x="0" y="104775"/>
          <a:chExt cx="1657350" cy="381000"/>
        </a:xfrm>
      </xdr:grpSpPr>
      <xdr:sp macro="" textlink="">
        <xdr:nvSpPr>
          <xdr:cNvPr id="2" name="Retângulo Arredondado 1">
            <a:extLst>
              <a:ext uri="{FF2B5EF4-FFF2-40B4-BE49-F238E27FC236}">
                <a16:creationId xmlns:a16="http://schemas.microsoft.com/office/drawing/2014/main" id="{17C22074-6A6B-4CE6-8200-1D090970FE3A}"/>
              </a:ext>
            </a:extLst>
          </xdr:cNvPr>
          <xdr:cNvSpPr/>
        </xdr:nvSpPr>
        <xdr:spPr>
          <a:xfrm>
            <a:off x="0" y="114300"/>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EC294AB8-DD83-4233-8052-A244F2F6C536}"/>
              </a:ext>
              <a:ext uri="{147F2762-F138-4A5C-976F-8EAC2B608ADB}">
                <a16:predDERef xmlns:a16="http://schemas.microsoft.com/office/drawing/2014/main" pred="{E0239017-3489-49E3-A63E-D57D0F4773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 y="104775"/>
            <a:ext cx="381000" cy="381000"/>
          </a:xfrm>
          <a:prstGeom prst="rect">
            <a:avLst/>
          </a:prstGeom>
        </xdr:spPr>
      </xdr:pic>
    </xdr:grpSp>
    <xdr:clientData/>
  </xdr:twoCellAnchor>
  <xdr:twoCellAnchor>
    <xdr:from>
      <xdr:col>1</xdr:col>
      <xdr:colOff>638175</xdr:colOff>
      <xdr:row>0</xdr:row>
      <xdr:rowOff>95250</xdr:rowOff>
    </xdr:from>
    <xdr:to>
      <xdr:col>2</xdr:col>
      <xdr:colOff>657225</xdr:colOff>
      <xdr:row>0</xdr:row>
      <xdr:rowOff>476250</xdr:rowOff>
    </xdr:to>
    <xdr:grpSp>
      <xdr:nvGrpSpPr>
        <xdr:cNvPr id="7" name="Agrupar 6">
          <a:hlinkClick xmlns:r="http://schemas.openxmlformats.org/officeDocument/2006/relationships" r:id="rId4"/>
          <a:extLst>
            <a:ext uri="{FF2B5EF4-FFF2-40B4-BE49-F238E27FC236}">
              <a16:creationId xmlns:a16="http://schemas.microsoft.com/office/drawing/2014/main" id="{E9C1BDF2-5BF1-E537-72BA-B2E8B3944F55}"/>
            </a:ext>
          </a:extLst>
        </xdr:cNvPr>
        <xdr:cNvGrpSpPr/>
      </xdr:nvGrpSpPr>
      <xdr:grpSpPr>
        <a:xfrm>
          <a:off x="1762125" y="95250"/>
          <a:ext cx="1143000" cy="381000"/>
          <a:chOff x="1762125" y="85725"/>
          <a:chExt cx="1143000" cy="381000"/>
        </a:xfrm>
      </xdr:grpSpPr>
      <xdr:sp macro="" textlink="">
        <xdr:nvSpPr>
          <xdr:cNvPr id="3" name="Retângulo Arredondado 2">
            <a:extLst>
              <a:ext uri="{FF2B5EF4-FFF2-40B4-BE49-F238E27FC236}">
                <a16:creationId xmlns:a16="http://schemas.microsoft.com/office/drawing/2014/main" id="{E0239017-3489-49E3-A63E-D57D0F47737E}"/>
              </a:ext>
              <a:ext uri="{147F2762-F138-4A5C-976F-8EAC2B608ADB}">
                <a16:predDERef xmlns:a16="http://schemas.microsoft.com/office/drawing/2014/main" pred="{17C22074-6A6B-4CE6-8200-1D090970FE3A}"/>
              </a:ext>
            </a:extLst>
          </xdr:cNvPr>
          <xdr:cNvSpPr/>
        </xdr:nvSpPr>
        <xdr:spPr>
          <a:xfrm>
            <a:off x="1762125" y="10477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5" name="Imagem 4" descr="Círculo com seta para a esquerda com preenchimento sólido">
            <a:extLst>
              <a:ext uri="{FF2B5EF4-FFF2-40B4-BE49-F238E27FC236}">
                <a16:creationId xmlns:a16="http://schemas.microsoft.com/office/drawing/2014/main" id="{26073EBD-1676-45AD-BCFF-C6730ABE3B7D}"/>
              </a:ext>
              <a:ext uri="{147F2762-F138-4A5C-976F-8EAC2B608ADB}">
                <a16:predDERef xmlns:a16="http://schemas.microsoft.com/office/drawing/2014/main" pred="{EC294AB8-DD83-4233-8052-A244F2F6C5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00225" y="85725"/>
            <a:ext cx="381000" cy="381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419100</xdr:colOff>
      <xdr:row>0</xdr:row>
      <xdr:rowOff>447675</xdr:rowOff>
    </xdr:to>
    <xdr:grpSp>
      <xdr:nvGrpSpPr>
        <xdr:cNvPr id="6" name="Agrupar 5">
          <a:hlinkClick xmlns:r="http://schemas.openxmlformats.org/officeDocument/2006/relationships" r:id="rId1"/>
          <a:extLst>
            <a:ext uri="{FF2B5EF4-FFF2-40B4-BE49-F238E27FC236}">
              <a16:creationId xmlns:a16="http://schemas.microsoft.com/office/drawing/2014/main" id="{CEBBB242-D6E2-8B88-9E5B-2E827F5500E4}"/>
            </a:ext>
          </a:extLst>
        </xdr:cNvPr>
        <xdr:cNvGrpSpPr/>
      </xdr:nvGrpSpPr>
      <xdr:grpSpPr>
        <a:xfrm>
          <a:off x="0" y="66675"/>
          <a:ext cx="1657350" cy="381000"/>
          <a:chOff x="0" y="66675"/>
          <a:chExt cx="1657350" cy="381000"/>
        </a:xfrm>
      </xdr:grpSpPr>
      <xdr:sp macro="" textlink="">
        <xdr:nvSpPr>
          <xdr:cNvPr id="2" name="Retângulo Arredondado 1">
            <a:extLst>
              <a:ext uri="{FF2B5EF4-FFF2-40B4-BE49-F238E27FC236}">
                <a16:creationId xmlns:a16="http://schemas.microsoft.com/office/drawing/2014/main" id="{9101F545-6884-40A9-BF86-C2B02297BF74}"/>
              </a:ext>
            </a:extLst>
          </xdr:cNvPr>
          <xdr:cNvSpPr/>
        </xdr:nvSpPr>
        <xdr:spPr>
          <a:xfrm>
            <a:off x="0" y="85725"/>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8F42E526-11AE-4B5B-B0F2-F605108E3C7D}"/>
              </a:ext>
              <a:ext uri="{147F2762-F138-4A5C-976F-8EAC2B608ADB}">
                <a16:predDERef xmlns:a16="http://schemas.microsoft.com/office/drawing/2014/main" pred="{C3744DA3-10B5-4FCC-8D6C-C2F2E1A463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6675"/>
            <a:ext cx="381000" cy="381000"/>
          </a:xfrm>
          <a:prstGeom prst="rect">
            <a:avLst/>
          </a:prstGeom>
        </xdr:spPr>
      </xdr:pic>
    </xdr:grpSp>
    <xdr:clientData/>
  </xdr:twoCellAnchor>
  <xdr:twoCellAnchor>
    <xdr:from>
      <xdr:col>1</xdr:col>
      <xdr:colOff>552450</xdr:colOff>
      <xdr:row>0</xdr:row>
      <xdr:rowOff>66675</xdr:rowOff>
    </xdr:from>
    <xdr:to>
      <xdr:col>1</xdr:col>
      <xdr:colOff>1695450</xdr:colOff>
      <xdr:row>0</xdr:row>
      <xdr:rowOff>447675</xdr:rowOff>
    </xdr:to>
    <xdr:grpSp>
      <xdr:nvGrpSpPr>
        <xdr:cNvPr id="8" name="Agrupar 6">
          <a:hlinkClick xmlns:r="http://schemas.openxmlformats.org/officeDocument/2006/relationships" r:id="rId4"/>
          <a:extLst>
            <a:ext uri="{FF2B5EF4-FFF2-40B4-BE49-F238E27FC236}">
              <a16:creationId xmlns:a16="http://schemas.microsoft.com/office/drawing/2014/main" id="{9EC80143-CB02-C52A-9166-CA063CC9A636}"/>
            </a:ext>
          </a:extLst>
        </xdr:cNvPr>
        <xdr:cNvGrpSpPr/>
      </xdr:nvGrpSpPr>
      <xdr:grpSpPr>
        <a:xfrm>
          <a:off x="1790700" y="66675"/>
          <a:ext cx="1143000" cy="381000"/>
          <a:chOff x="1790700" y="66675"/>
          <a:chExt cx="1143000" cy="381000"/>
        </a:xfrm>
      </xdr:grpSpPr>
      <xdr:sp macro="" textlink="">
        <xdr:nvSpPr>
          <xdr:cNvPr id="9" name="Retângulo Arredondado 2">
            <a:extLst>
              <a:ext uri="{FF2B5EF4-FFF2-40B4-BE49-F238E27FC236}">
                <a16:creationId xmlns:a16="http://schemas.microsoft.com/office/drawing/2014/main" id="{C3744DA3-10B5-4FCC-8D6C-C2F2E1A46327}"/>
              </a:ext>
              <a:ext uri="{147F2762-F138-4A5C-976F-8EAC2B608ADB}">
                <a16:predDERef xmlns:a16="http://schemas.microsoft.com/office/drawing/2014/main" pred="{9101F545-6884-40A9-BF86-C2B02297BF74}"/>
              </a:ext>
            </a:extLst>
          </xdr:cNvPr>
          <xdr:cNvSpPr/>
        </xdr:nvSpPr>
        <xdr:spPr>
          <a:xfrm>
            <a:off x="1790700" y="8572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10" name="Imagem 4" descr="Círculo com seta para a esquerda com preenchimento sólido">
            <a:extLst>
              <a:ext uri="{FF2B5EF4-FFF2-40B4-BE49-F238E27FC236}">
                <a16:creationId xmlns:a16="http://schemas.microsoft.com/office/drawing/2014/main" id="{7F3D0F53-2250-459D-9BB8-7E91D1871D95}"/>
              </a:ext>
              <a:ext uri="{147F2762-F138-4A5C-976F-8EAC2B608ADB}">
                <a16:predDERef xmlns:a16="http://schemas.microsoft.com/office/drawing/2014/main" pred="{8F42E526-11AE-4B5B-B0F2-F605108E3C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38325" y="66675"/>
            <a:ext cx="381000" cy="381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119062</xdr:rowOff>
    </xdr:from>
    <xdr:to>
      <xdr:col>2</xdr:col>
      <xdr:colOff>285750</xdr:colOff>
      <xdr:row>0</xdr:row>
      <xdr:rowOff>500062</xdr:rowOff>
    </xdr:to>
    <xdr:grpSp>
      <xdr:nvGrpSpPr>
        <xdr:cNvPr id="7" name="Agrupar 6">
          <a:hlinkClick xmlns:r="http://schemas.openxmlformats.org/officeDocument/2006/relationships" r:id="rId1"/>
          <a:extLst>
            <a:ext uri="{FF2B5EF4-FFF2-40B4-BE49-F238E27FC236}">
              <a16:creationId xmlns:a16="http://schemas.microsoft.com/office/drawing/2014/main" id="{0FA59466-BCB2-CCB7-7BCF-4AA5324D241B}"/>
            </a:ext>
          </a:extLst>
        </xdr:cNvPr>
        <xdr:cNvGrpSpPr/>
      </xdr:nvGrpSpPr>
      <xdr:grpSpPr>
        <a:xfrm>
          <a:off x="0" y="119062"/>
          <a:ext cx="1657350" cy="381000"/>
          <a:chOff x="0" y="123825"/>
          <a:chExt cx="1657350" cy="381000"/>
        </a:xfrm>
      </xdr:grpSpPr>
      <xdr:sp macro="" textlink="">
        <xdr:nvSpPr>
          <xdr:cNvPr id="2" name="Retângulo Arredondado 1">
            <a:extLst>
              <a:ext uri="{FF2B5EF4-FFF2-40B4-BE49-F238E27FC236}">
                <a16:creationId xmlns:a16="http://schemas.microsoft.com/office/drawing/2014/main" id="{769AE871-9FAB-426C-B909-56A0904124F8}"/>
              </a:ext>
            </a:extLst>
          </xdr:cNvPr>
          <xdr:cNvSpPr/>
        </xdr:nvSpPr>
        <xdr:spPr>
          <a:xfrm>
            <a:off x="0" y="123825"/>
            <a:ext cx="1657350" cy="361950"/>
          </a:xfrm>
          <a:prstGeom prst="round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pt-BR" sz="1300" b="1">
                <a:latin typeface="Segoe UI" panose="020B0502040204020203" pitchFamily="34" charset="0"/>
                <a:cs typeface="Segoe UI" panose="020B0502040204020203" pitchFamily="34" charset="0"/>
              </a:rPr>
              <a:t>Pré-LOA</a:t>
            </a:r>
            <a:r>
              <a:rPr lang="pt-BR" sz="1300" b="1" baseline="0">
                <a:latin typeface="Segoe UI" panose="020B0502040204020203" pitchFamily="34" charset="0"/>
                <a:cs typeface="Segoe UI" panose="020B0502040204020203" pitchFamily="34" charset="0"/>
              </a:rPr>
              <a:t> 2024</a:t>
            </a:r>
            <a:endParaRPr lang="pt-BR" sz="1300" b="1">
              <a:latin typeface="Segoe UI" panose="020B0502040204020203" pitchFamily="34" charset="0"/>
              <a:cs typeface="Segoe UI" panose="020B0502040204020203" pitchFamily="34" charset="0"/>
            </a:endParaRPr>
          </a:p>
        </xdr:txBody>
      </xdr:sp>
      <xdr:pic>
        <xdr:nvPicPr>
          <xdr:cNvPr id="4" name="Imagem 3" descr="Círculo com seta para a esquerda com preenchimento sólido">
            <a:extLst>
              <a:ext uri="{FF2B5EF4-FFF2-40B4-BE49-F238E27FC236}">
                <a16:creationId xmlns:a16="http://schemas.microsoft.com/office/drawing/2014/main" id="{F9F4F6A7-0AA8-4C39-BA9C-D2AF44A61A78}"/>
              </a:ext>
              <a:ext uri="{147F2762-F138-4A5C-976F-8EAC2B608ADB}">
                <a16:predDERef xmlns:a16="http://schemas.microsoft.com/office/drawing/2014/main" pred="{9BBE0D88-582C-434A-B808-256D307953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123825"/>
            <a:ext cx="381000" cy="381000"/>
          </a:xfrm>
          <a:prstGeom prst="rect">
            <a:avLst/>
          </a:prstGeom>
        </xdr:spPr>
      </xdr:pic>
    </xdr:grpSp>
    <xdr:clientData/>
  </xdr:twoCellAnchor>
  <xdr:twoCellAnchor>
    <xdr:from>
      <xdr:col>2</xdr:col>
      <xdr:colOff>590550</xdr:colOff>
      <xdr:row>0</xdr:row>
      <xdr:rowOff>119062</xdr:rowOff>
    </xdr:from>
    <xdr:to>
      <xdr:col>3</xdr:col>
      <xdr:colOff>1009650</xdr:colOff>
      <xdr:row>0</xdr:row>
      <xdr:rowOff>500062</xdr:rowOff>
    </xdr:to>
    <xdr:grpSp>
      <xdr:nvGrpSpPr>
        <xdr:cNvPr id="6" name="Agrupar 5">
          <a:hlinkClick xmlns:r="http://schemas.openxmlformats.org/officeDocument/2006/relationships" r:id="rId4"/>
          <a:extLst>
            <a:ext uri="{FF2B5EF4-FFF2-40B4-BE49-F238E27FC236}">
              <a16:creationId xmlns:a16="http://schemas.microsoft.com/office/drawing/2014/main" id="{1B50D2F3-A77E-1FF7-72BE-F421D6734481}"/>
            </a:ext>
          </a:extLst>
        </xdr:cNvPr>
        <xdr:cNvGrpSpPr/>
      </xdr:nvGrpSpPr>
      <xdr:grpSpPr>
        <a:xfrm>
          <a:off x="1962150" y="119062"/>
          <a:ext cx="1143000" cy="381000"/>
          <a:chOff x="1962150" y="114300"/>
          <a:chExt cx="1143000" cy="381000"/>
        </a:xfrm>
      </xdr:grpSpPr>
      <xdr:sp macro="" textlink="">
        <xdr:nvSpPr>
          <xdr:cNvPr id="3" name="Retângulo Arredondado 2">
            <a:extLst>
              <a:ext uri="{FF2B5EF4-FFF2-40B4-BE49-F238E27FC236}">
                <a16:creationId xmlns:a16="http://schemas.microsoft.com/office/drawing/2014/main" id="{9BBE0D88-582C-434A-B808-256D30795343}"/>
              </a:ext>
              <a:ext uri="{147F2762-F138-4A5C-976F-8EAC2B608ADB}">
                <a16:predDERef xmlns:a16="http://schemas.microsoft.com/office/drawing/2014/main" pred="{769AE871-9FAB-426C-B909-56A0904124F8}"/>
              </a:ext>
            </a:extLst>
          </xdr:cNvPr>
          <xdr:cNvSpPr/>
        </xdr:nvSpPr>
        <xdr:spPr>
          <a:xfrm>
            <a:off x="1962150" y="123825"/>
            <a:ext cx="1143000" cy="361950"/>
          </a:xfrm>
          <a:prstGeom prst="roundRect">
            <a:avLst/>
          </a:prstGeom>
          <a:solidFill>
            <a:srgbClr val="004071"/>
          </a:solidFill>
          <a:ln>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r"/>
            <a:r>
              <a:rPr lang="en-US" sz="1400" b="1">
                <a:solidFill>
                  <a:schemeClr val="lt1"/>
                </a:solidFill>
                <a:latin typeface="Segoe UI" panose="020B0502040204020203" pitchFamily="34" charset="0"/>
                <a:cs typeface="Segoe UI" panose="020B0502040204020203" pitchFamily="34" charset="0"/>
              </a:rPr>
              <a:t>MENU</a:t>
            </a:r>
          </a:p>
        </xdr:txBody>
      </xdr:sp>
      <xdr:pic>
        <xdr:nvPicPr>
          <xdr:cNvPr id="5" name="Imagem 4" descr="Círculo com seta para a esquerda com preenchimento sólido">
            <a:extLst>
              <a:ext uri="{FF2B5EF4-FFF2-40B4-BE49-F238E27FC236}">
                <a16:creationId xmlns:a16="http://schemas.microsoft.com/office/drawing/2014/main" id="{1B2D12E3-DC6B-45CD-BAAA-46F2451F9D48}"/>
              </a:ext>
              <a:ext uri="{147F2762-F138-4A5C-976F-8EAC2B608ADB}">
                <a16:predDERef xmlns:a16="http://schemas.microsoft.com/office/drawing/2014/main" pred="{F9F4F6A7-0AA8-4C39-BA9C-D2AF44A61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19300" y="114300"/>
            <a:ext cx="381000" cy="381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Tabela13" displayName="Tabela13" ref="C10:D37" totalsRowShown="0" headerRowDxfId="116" dataDxfId="115">
  <autoFilter ref="C10:D37" xr:uid="{00000000-0009-0000-0100-00000D000000}"/>
  <tableColumns count="2">
    <tableColumn id="1" xr3:uid="{00000000-0010-0000-0000-000001000000}" name="COLUNA" dataDxfId="114"/>
    <tableColumn id="2" xr3:uid="{00000000-0010-0000-0000-000002000000}" name="DESCRIÇÃO" dataDxfId="113"/>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2:AY150" totalsRowShown="0" headerRowDxfId="112" dataDxfId="110" headerRowBorderDxfId="111">
  <autoFilter ref="A2:AY150" xr:uid="{00000000-0009-0000-0100-000001000000}"/>
  <tableColumns count="51">
    <tableColumn id="1" xr3:uid="{00000000-0010-0000-0100-000001000000}" name="ID Pré-LOA" dataDxfId="109">
      <calculatedColumnFormula>IF(Tabela1[[#This Row],[Sigla Unidade Orçamentária]]&lt;&gt;"",TEXT(COUNTIF(INDIRECT(TEXT("C3:C",0)&amp;ROW()),Tabela1[[#This Row],[Sigla Unidade Orçamentária]]),"000")&amp;"-"&amp;Tabela1[[#This Row],[Sigla Unidade Orçamentária]]&amp;"-PLOA24","")</calculatedColumnFormula>
    </tableColumn>
    <tableColumn id="2" xr3:uid="{00000000-0010-0000-0100-000002000000}" name="Unidade Orçamentária" dataDxfId="108">
      <calculatedColumnFormula>IF(C3&lt;&gt;"",_xlfn.XLOOKUP(C3,'Apoio - Lista de UOs'!$A$3:$A$80,'Apoio - Lista de UOs'!$C$3:$C$80),"")</calculatedColumnFormula>
    </tableColumn>
    <tableColumn id="3" xr3:uid="{00000000-0010-0000-0100-000003000000}" name="Sigla Unidade Orçamentária" dataDxfId="107"/>
    <tableColumn id="4" xr3:uid="{00000000-0010-0000-0100-000004000000}" name="Plano Orçamentário" dataDxfId="106"/>
    <tableColumn id="6" xr3:uid="{00000000-0010-0000-0100-000006000000}" name="Descrição da Despesa" dataDxfId="105"/>
    <tableColumn id="7" xr3:uid="{00000000-0010-0000-0100-000007000000}" name="Função" dataDxfId="104"/>
    <tableColumn id="8" xr3:uid="{00000000-0010-0000-0100-000008000000}" name="Descrição Função" dataDxfId="103">
      <calculatedColumnFormula>IFERROR(VLOOKUP(F3,'Apoio - Funções-Programas'!A:B,2,0),"")</calculatedColumnFormula>
    </tableColumn>
    <tableColumn id="9" xr3:uid="{00000000-0010-0000-0100-000009000000}" name="Subfunção" dataDxfId="102"/>
    <tableColumn id="10" xr3:uid="{00000000-0010-0000-0100-00000A000000}" name="Descrição Subfunção" dataDxfId="101">
      <calculatedColumnFormula>IFERROR(VLOOKUP(H3,'Apoio - Funções-Programas'!D:E,2,0),"")</calculatedColumnFormula>
    </tableColumn>
    <tableColumn id="11" xr3:uid="{00000000-0010-0000-0100-00000B000000}" name="Programa" dataDxfId="100"/>
    <tableColumn id="12" xr3:uid="{00000000-0010-0000-0100-00000C000000}" name="Descrição Programa" dataDxfId="99">
      <calculatedColumnFormula>IFERROR(VLOOKUP(J3,'Apoio - Funções-Programas'!G:H,2,0),"")</calculatedColumnFormula>
    </tableColumn>
    <tableColumn id="13" xr3:uid="{00000000-0010-0000-0100-00000D000000}" name="Ação Orçamentária" dataDxfId="98"/>
    <tableColumn id="14" xr3:uid="{00000000-0010-0000-0100-00000E000000}" name="Descrição da ação orçamentária" dataDxfId="97">
      <calculatedColumnFormula>IFERROR(VLOOKUP(L3,'Apoio - Lista de ações'!A:B,2,0),"")</calculatedColumnFormula>
    </tableColumn>
    <tableColumn id="15" xr3:uid="{00000000-0010-0000-0100-00000F000000}" name="Grupo de Natureza de Despesa (GND)" dataDxfId="96"/>
    <tableColumn id="16" xr3:uid="{00000000-0010-0000-0100-000010000000}" name="Modalidade de Aplicação (MA)" dataDxfId="95"/>
    <tableColumn id="17" xr3:uid="{00000000-0010-0000-0100-000011000000}" name="Elemento de Despesa" dataDxfId="94"/>
    <tableColumn id="18" xr3:uid="{00000000-0010-0000-0100-000012000000}" name="Descrição do Elemento de Despesa" dataDxfId="93">
      <calculatedColumnFormula>IFERROR(VLOOKUP(P3,'Apoio - Lista de NDs'!$A$22:$B$106,2,0),"")</calculatedColumnFormula>
    </tableColumn>
    <tableColumn id="19" xr3:uid="{00000000-0010-0000-0100-000013000000}" name="Classif Fonte" dataDxfId="92">
      <calculatedColumnFormula array="1">IFERROR(_xlfn.IFS(C3="FME","Todas_FME",C3="FUNDOSAUDE","Todas_FUNDOSAUDE",C3="FMAS","Todas_FMAS",C3="NITPREV","Todas_NITPREV",C3="NITPREVFIN","Todas_NITPREVFIN",C3="NITPREVPREV","Todas_NITPREVPREV",C3="NITTRANS","Todas_NITTRANS",C3="FUMTER","Todas_FUMTER",C3="FUHAB","Todas_FUHAB",C3="FMMU","Todas_FMMU",AND(C3&lt;&gt;"",C3&lt;&gt;"FME",C3&lt;&gt;"FUNDOSAUDE",C3&lt;&gt;"FMAS",C3&lt;&gt;"NITPREV",C3&lt;&gt;"NITPREVFIN",C3&lt;&gt;"NITPREVPREV",C3&lt;&gt;"NITTRANS",C3&lt;&gt;"FUMTER",C3&lt;&gt;"FUHAB",C3&lt;&gt;"FMMU"),"DEMAIS"),"")</calculatedColumnFormula>
    </tableColumn>
    <tableColumn id="23" xr3:uid="{00000000-0010-0000-0100-000017000000}" name="Fonte de Recursos" dataDxfId="91"/>
    <tableColumn id="24" xr3:uid="{00000000-0010-0000-0100-000018000000}" name="Descrição da Fonte de Recursos" dataDxfId="90">
      <calculatedColumnFormula>IFERROR(VLOOKUP(S3,'Apoio CO - Pré-LOA 2024'!B:D,3,0),"")</calculatedColumnFormula>
    </tableColumn>
    <tableColumn id="22" xr3:uid="{00000000-0010-0000-0100-000016000000}" name="Descrição do Detalhamento da Fonte de Recursos" dataDxfId="89">
      <calculatedColumnFormula>IFERROR(VLOOKUP(RIGHT(Tabela1[[#This Row],[Fonte de Recursos]],2),'Apoio - Fontes e Detalhamentos'!A:B,2,0),"")</calculatedColumnFormula>
    </tableColumn>
    <tableColumn id="25" xr3:uid="{00000000-0010-0000-0100-000019000000}" name="Busca C.O (Interno)" dataDxfId="88">
      <calculatedColumnFormula array="1">IFERROR(_xlfn.IFS(C3="FME",_xlfn.CONCAT(C3,"_CO_","FR_",LEFT(S3,3)),C3="FUNDOSAUDE",_xlfn.CONCAT(C3,"_CO_","FR_",LEFT(S3,3)),C3="FMAS",_xlfn.CONCAT(C3,"_CO_","FR_",LEFT(S3,3)),C3="NITPREV",_xlfn.CONCAT(C3,"_CO_","FR_",LEFT(S3,3)),C3="NITPREVFIN",_xlfn.CONCAT(C3,"_CO_","FR_",LEFT(S3,3)),C3="NITPREVPREV",_xlfn.CONCAT(C3,"_CO_","FR_",LEFT(S3,3)),C3="NITTRANS",_xlfn.CONCAT(C3,"_CO_","FR_",LEFT(S3,3)),C3="FUMTER",_xlfn.CONCAT(C3,"_CO_","FR_",LEFT(S3,3)),C3="FUHAB",_xlfn.CONCAT(C3,"_CO_","FR_",LEFT(S3,3)),C3="FMMU",_xlfn.CONCAT(C3,"_CO_","FR_",LEFT(S3,3)),Tabela1[[#This Row],[Classif Fonte]]="DEMAIS",_xlfn.CONCAT(Tabela1[[#This Row],[Classif Fonte]],"_CO_","FR_",LEFT(S3,3))),"")</calculatedColumnFormula>
    </tableColumn>
    <tableColumn id="26" xr3:uid="{00000000-0010-0000-0100-00001A000000}" name="Código de Acompanhamento (C.O)" dataDxfId="87"/>
    <tableColumn id="27" xr3:uid="{00000000-0010-0000-0100-00001B000000}" name="Descrição do C.O" dataDxfId="86">
      <calculatedColumnFormula>IFERROR(VLOOKUP(W3,'Apoio CO - Pré-LOA 2024'!G:H,2,0),"")</calculatedColumnFormula>
    </tableColumn>
    <tableColumn id="28" xr3:uid="{00000000-0010-0000-0100-00001C000000}" name="Credor atual (2023)" dataDxfId="85"/>
    <tableColumn id="29" xr3:uid="{00000000-0010-0000-0100-00001D000000}" name="Credor previsto para 2024 (informado pela unidade orçamentária)" dataDxfId="84"/>
    <tableColumn id="30" xr3:uid="{00000000-0010-0000-0100-00001E000000}" name="Valor previsto da despesa orçamentária (R$) - SEPLAG" dataDxfId="83" dataCellStyle="Vírgula"/>
    <tableColumn id="31" xr3:uid="{00000000-0010-0000-0100-00001F000000}" name="Previsão orçamentária da despesa (R$) - Unidade Orçamentária" dataDxfId="82" dataCellStyle="Vírgula"/>
    <tableColumn id="32" xr3:uid="{00000000-0010-0000-0100-000020000000}" name="Memória de Cálculo" dataDxfId="81"/>
    <tableColumn id="34" xr3:uid="{00000000-0010-0000-0100-000022000000}" name="Nº Contrato  (se não houver contrato, preencher &quot;N/A&quot;)" dataDxfId="80"/>
    <tableColumn id="35" xr3:uid="{00000000-0010-0000-0100-000023000000}" name="Vigência do Contrato (Início) (se não houver contrato, preencher &quot;N/A&quot;)" dataDxfId="79"/>
    <tableColumn id="36" xr3:uid="{00000000-0010-0000-0100-000024000000}" name="Vigência do Contrato (Fim) (se não houver contrato, preencher &quot;N/A&quot;)" dataDxfId="78"/>
    <tableColumn id="37" xr3:uid="{00000000-0010-0000-0100-000025000000}" name="Link do contrato no Portal da Transparência (se não houver contrato, preencher &quot;N/A&quot;)" dataDxfId="77"/>
    <tableColumn id="42" xr3:uid="{00000000-0010-0000-0100-00002A000000}" name="Observações" dataDxfId="76"/>
    <tableColumn id="43" xr3:uid="{00000000-0010-0000-0100-00002B000000}" name="Nº da Nota Técnica da CPFGF (se não houver, preencher &quot;N/A&quot;)" dataDxfId="75"/>
    <tableColumn id="20" xr3:uid="{00000000-0010-0000-0100-000014000000}" name="Nº do processo administrativo (se não houver, preencher &quot;N/A&quot;)" dataDxfId="74"/>
    <tableColumn id="33" xr3:uid="{00000000-0010-0000-0100-000021000000}" name="INTERNO - Validação das Metas" dataDxfId="73">
      <calculatedColumnFormula>IFERROR(IF(OR(C3="FME",C3="SME"),"Meta_Educ",IF(OR(C3="SMARHS",C3="FMCA"),"Meta_MeioA",IF(OR(C3="FUNDOSAUDE",C3="SMS",C3="FUNDACAOSAUDE"),"Meta_Saude",IF(C3="CGM","Meta_CGM",IF(C3="CLIN","Meta_CLIN",IF(C3="EGP","Meta_EGP",IF(C3="EMUSA","Meta_EMUSA",IF(C3="FAN","Meta_FAN",IF(C3="FUMTER","Meta_FUMTER",IF(C3="NELTUR","Meta_NELTUR",IF(C3="NITPREV","Meta_NITPREV",IF(C3="NITTRANS","Meta_NITTRANS",IF(C3="PGM","Meta_PGM",IF(C3="SAE","Meta_SAE",IF(C3="SECLIMA","Meta_SECLIMA",IF(C3="SECONSER","Meta_SECONSER",IF(C3="SEDEN","Meta_SEDEN",IF(C3="SEMPAS","Meta_SEMPAS",IF(C3="SEMUG","Meta_SEMUG",IF(C3="SEOP","Meta_SEOP",IF(C3="SEPLAG","Meta_SEPLAG",IF(C3="SEXEC","Meta_SEXEC",IF(C3="SMA","Meta_SMA",IF(C3="SMAC","SMAC",IF(C3="SMARHS","Meta_SMARHS",IF(OR(C3="SMASES",C3="FMAS"),"Meta_Assist",IF(C3="SMC","Meta_SMC",IF(C3="SMCTI","Meta_SMCTI",IF(C3="SMDC","Meta_SMDC",IF(C3="SMDCG","Meta_SMDCG",IF(C3="SMDH","Meta_SMDH",IF(C3="SMEL","Meta_SMEL",IF(C3="SMF","Meta_SMF",IF(OR(C3="SMHRF",C3="FUHAB"),"Meta_Habit",IF(C3="SMID","Meta_SMID",IF(C3="SMO","Meta_SMO",IF(C3="SMU","Meta_SMU""","Meta_NA"))))))))))))))))))))))))))))))))))))),"N/A")</calculatedColumnFormula>
    </tableColumn>
    <tableColumn id="44" xr3:uid="{00000000-0010-0000-0100-00002C000000}" name="A ação custeia o desdobramento orçamentário de alguma meta do Plano de Metas 2023 no ano de 2024? (Preencher N/A ou ID da meta)" dataDxfId="72"/>
    <tableColumn id="21" xr3:uid="{00000000-0010-0000-0100-000015000000}" name="Descrição da meta (caso haja meta indicada na coluna anterior)" dataDxfId="71">
      <calculatedColumnFormula>IFERROR(VLOOKUP(AL3,'Apoio - Plano de Metas 2023'!C:D,2,0),"")</calculatedColumnFormula>
    </tableColumn>
    <tableColumn id="45" xr3:uid="{00000000-0010-0000-0100-00002D000000}" name="Despesa potencialmente elegível para compor o Plano de Metas 2024? (Sim/Não)" dataDxfId="70"/>
    <tableColumn id="46" xr3:uid="{00000000-0010-0000-0100-00002E000000}" name="Se a coluna anterior for preenchida com &quot;Sim&quot;, insira o possível título de sua meta para o Plano de Metas 2024. Se &quot;Não,&quot;, insira &quot;N/A&quot;" dataDxfId="69"/>
    <tableColumn id="48" xr3:uid="{00000000-0010-0000-0100-000030000000}" name="INTERNO - Controle de preenchimento 01 (Categoria PO)" dataDxfId="68">
      <calculatedColumnFormula>IF(C3&lt;&gt;"","AptoCatPO","Não apto")</calculatedColumnFormula>
    </tableColumn>
    <tableColumn id="49" xr3:uid="{00000000-0010-0000-0100-000031000000}" name="INTERNO - Controle de preenchimento 02 (Subcategoria PO)" dataDxfId="67">
      <calculatedColumnFormula>IF(AND(C3&lt;&gt;"",D3&lt;&gt;""),"AptoSubcatPO","Não apto")</calculatedColumnFormula>
    </tableColumn>
    <tableColumn id="51" xr3:uid="{00000000-0010-0000-0100-000033000000}" name="INTERNO - Controle de preenchimento 03.01 (ÁreaUOFunção)" dataDxfId="66">
      <calculatedColumnFormula>IFERROR(VLOOKUP(C3,Função_Padrão!G:H,2,0),"Não apto")</calculatedColumnFormula>
    </tableColumn>
    <tableColumn id="52" xr3:uid="{00000000-0010-0000-0100-000034000000}" name="INTERNO - Controle de preenchimento 03.02 (Função)" dataDxfId="65">
      <calculatedColumnFormula>IF(AND(C3&lt;&gt;"",D3&lt;&gt;"",E3&lt;&gt;""),AR3,"Não apto")</calculatedColumnFormula>
    </tableColumn>
    <tableColumn id="53" xr3:uid="{00000000-0010-0000-0100-000035000000}" name="INTERNO - Controle de preenchimento 04 (Subfunção)" dataDxfId="64">
      <calculatedColumnFormula>IF(AND(C3&lt;&gt;"",D3&lt;&gt;"",E3&lt;&gt;"",F3&lt;&gt;""),"AptoSubfunc","Não apto")</calculatedColumnFormula>
    </tableColumn>
    <tableColumn id="54" xr3:uid="{00000000-0010-0000-0100-000036000000}" name="INTERNO - Controle de preenchimento 05 (Programa)" dataDxfId="63">
      <calculatedColumnFormula>IF(AND(C3&lt;&gt;"",D3&lt;&gt;"",E3&lt;&gt;"",F3&lt;&gt;"",H3&lt;&gt;""),"AptoProg","Não apto")</calculatedColumnFormula>
    </tableColumn>
    <tableColumn id="55" xr3:uid="{00000000-0010-0000-0100-000037000000}" name="INTERNO - Controle de preenchimento 06 (Ação)" dataDxfId="62">
      <calculatedColumnFormula>IF(AND(C3&lt;&gt;"",D3&lt;&gt;"",E3&lt;&gt;"",F3&lt;&gt;"",H3&lt;&gt;"",J3&lt;&gt;""),"AptoAcao","Não apto")</calculatedColumnFormula>
    </tableColumn>
    <tableColumn id="56" xr3:uid="{00000000-0010-0000-0100-000038000000}" name="INTERNO - Controle de preenchimento 07 (GND)" dataDxfId="61">
      <calculatedColumnFormula>IF(AND(C3&lt;&gt;"",D3&lt;&gt;"",E3&lt;&gt;"",F3&lt;&gt;"",H3&lt;&gt;"",J3&lt;&gt;"",L3&lt;&gt;""),"AptoGND","Não apto")</calculatedColumnFormula>
    </tableColumn>
    <tableColumn id="57" xr3:uid="{00000000-0010-0000-0100-000039000000}" name="INTERNO - Controle de preenchimento 08 (Mod Aplicação)" dataDxfId="60">
      <calculatedColumnFormula>IF(AND(C3&lt;&gt;"",D3&lt;&gt;"",E3&lt;&gt;"",F3&lt;&gt;"",H3&lt;&gt;"",J3&lt;&gt;"",L3&lt;&gt;"",N3&lt;&gt;""),"AptoModApl","Não apto")</calculatedColumnFormula>
    </tableColumn>
    <tableColumn id="58" xr3:uid="{00000000-0010-0000-0100-00003A000000}" name="INTERNO - Controle de preenchimento 09 (Elemento de Despesa)" dataDxfId="59">
      <calculatedColumnFormula>IF(AND(C3&lt;&gt;"",D3&lt;&gt;"",E3&lt;&gt;"",F3&lt;&gt;"",H3&lt;&gt;"",J3&lt;&gt;"",L3&lt;&gt;"",N3&lt;&gt;"",O3&lt;&gt;""),"AptoElemDesp","Não apto")</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ela9" displayName="Tabela9" ref="A2:A925" totalsRowShown="0" headerRowDxfId="58">
  <autoFilter ref="A2:A925" xr:uid="{00000000-0009-0000-0100-000009000000}"/>
  <tableColumns count="1">
    <tableColumn id="1" xr3:uid="{00000000-0010-0000-0200-000001000000}" name="Credores"/>
  </tableColumns>
  <tableStyleInfo name="TableStyleMedium2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ela11" displayName="Tabela11" ref="A2:A754" totalsRowShown="0" headerRowDxfId="57" dataDxfId="56" tableBorderDxfId="55">
  <autoFilter ref="A2:A754" xr:uid="{00000000-0009-0000-0100-00000B000000}"/>
  <sortState xmlns:xlrd2="http://schemas.microsoft.com/office/spreadsheetml/2017/richdata2" ref="A3:A754">
    <sortCondition ref="A2:A754"/>
  </sortState>
  <tableColumns count="1">
    <tableColumn id="1" xr3:uid="{00000000-0010-0000-0300-000001000000}" name="Plano Orçamentário" dataDxfId="54"/>
  </tableColumns>
  <tableStyleInfo name="TableStyleMedium2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ela3" displayName="Tabela3" ref="A2:D835" totalsRowShown="0" headerRowDxfId="53">
  <autoFilter ref="A2:D835" xr:uid="{00000000-0009-0000-0100-000003000000}"/>
  <tableColumns count="4">
    <tableColumn id="1" xr3:uid="{00000000-0010-0000-0400-000001000000}" name="Cód_Ação" dataDxfId="52"/>
    <tableColumn id="2" xr3:uid="{00000000-0010-0000-0400-000002000000}" name="Nome_Ação"/>
    <tableColumn id="3" xr3:uid="{00000000-0010-0000-0400-000003000000}" name="Tipo" dataDxfId="51"/>
    <tableColumn id="4" xr3:uid="{00000000-0010-0000-0400-000004000000}" name="Ano"/>
  </tableColumns>
  <tableStyleInfo name="TableStyleMedium2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ela4" displayName="Tabela4" ref="A2:D79" totalsRowShown="0" headerRowDxfId="50">
  <autoFilter ref="A2:D79" xr:uid="{00000000-0009-0000-0100-000004000000}"/>
  <tableColumns count="4">
    <tableColumn id="1" xr3:uid="{00000000-0010-0000-0500-000001000000}" name="Cód Função" dataDxfId="49"/>
    <tableColumn id="2" xr3:uid="{00000000-0010-0000-0500-000002000000}" name="Função padrão"/>
    <tableColumn id="3" xr3:uid="{00000000-0010-0000-0500-000003000000}" name="Sigla UO"/>
    <tableColumn id="4" xr3:uid="{00000000-0010-0000-0500-000004000000}" name="Unidade (Padrão)">
      <calculatedColumnFormula>IFERROR(_xlfn.XLOOKUP(C3,'Apoio - Lista de UOs'!A:A,'Apoio - Lista de UOs'!C:C),"")</calculatedColumnFormula>
    </tableColumn>
  </tableColumns>
  <tableStyleInfo name="TableStyleMedium2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ela5" displayName="Tabela5" ref="F2:H77" totalsRowShown="0" headerRowDxfId="48">
  <autoFilter ref="F2:H77" xr:uid="{00000000-0009-0000-0100-000005000000}"/>
  <sortState xmlns:xlrd2="http://schemas.microsoft.com/office/spreadsheetml/2017/richdata2" ref="F3:H77">
    <sortCondition ref="G2:G77"/>
  </sortState>
  <tableColumns count="3">
    <tableColumn id="1" xr3:uid="{00000000-0010-0000-0600-000001000000}" name="Função"/>
    <tableColumn id="2" xr3:uid="{00000000-0010-0000-0600-000002000000}" name="UO"/>
    <tableColumn id="4" xr3:uid="{00000000-0010-0000-0600-000004000000}" name="Área"/>
  </tableColumns>
  <tableStyleInfo name="TableStyleMedium2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ela57" displayName="Tabela57" ref="J2:L67" totalsRowShown="0" headerRowDxfId="47">
  <autoFilter ref="J2:L67" xr:uid="{00000000-0009-0000-0100-000006000000}"/>
  <tableColumns count="3">
    <tableColumn id="1" xr3:uid="{00000000-0010-0000-0700-000001000000}" name="Função" dataDxfId="46">
      <calculatedColumnFormula>_xlfn.XLOOKUP(K3,B:B,A:A)</calculatedColumnFormula>
    </tableColumn>
    <tableColumn id="2" xr3:uid="{00000000-0010-0000-0700-000002000000}" name="Descr Funcao"/>
    <tableColumn id="4" xr3:uid="{00000000-0010-0000-0700-000004000000}" name="Área"/>
  </tableColumns>
  <tableStyleInfo name="TableStyleMedium2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ela2" displayName="Tabela2" ref="A2:F80" totalsRowShown="0" headerRowDxfId="45">
  <autoFilter ref="A2:F80" xr:uid="{00000000-0009-0000-0100-000002000000}"/>
  <sortState xmlns:xlrd2="http://schemas.microsoft.com/office/spreadsheetml/2017/richdata2" ref="A3:F80">
    <sortCondition ref="A2:A80"/>
  </sortState>
  <tableColumns count="6">
    <tableColumn id="1" xr3:uid="{00000000-0010-0000-0800-000001000000}" name="Sigla UO"/>
    <tableColumn id="2" xr3:uid="{00000000-0010-0000-0800-000002000000}" name="Área"/>
    <tableColumn id="3" xr3:uid="{00000000-0010-0000-0800-000003000000}" name="Unidade Orçamentária"/>
    <tableColumn id="4" xr3:uid="{00000000-0010-0000-0800-000004000000}" name="Cód Órgão" dataDxfId="44"/>
    <tableColumn id="5" xr3:uid="{00000000-0010-0000-0800-000005000000}" name="Cód UO" dataDxfId="43"/>
    <tableColumn id="6" xr3:uid="{00000000-0010-0000-0800-000006000000}" name="Classif Instit" dataDxfId="42"/>
  </tableColumns>
  <tableStyleInfo name="TableStyleMedium2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ela18" displayName="Tabela18" ref="A2:J237" totalsRowShown="0" headerRowDxfId="41" dataDxfId="40">
  <autoFilter ref="A2:J237" xr:uid="{00000000-0009-0000-0100-000007000000}"/>
  <tableColumns count="10">
    <tableColumn id="1" xr3:uid="{00000000-0010-0000-0900-000001000000}" name="Bloco" dataDxfId="39"/>
    <tableColumn id="10" xr3:uid="{00000000-0010-0000-0900-00000A000000}" name="Fonte_Concat" dataDxfId="38">
      <calculatedColumnFormula>_xlfn.CONCAT(C3,".",E3)</calculatedColumnFormula>
    </tableColumn>
    <tableColumn id="2" xr3:uid="{00000000-0010-0000-0900-000002000000}" name="Fonte" dataDxfId="37"/>
    <tableColumn id="3" xr3:uid="{00000000-0010-0000-0900-000003000000}" name="Descrição da Fonte" dataDxfId="36"/>
    <tableColumn id="4" xr3:uid="{00000000-0010-0000-0900-000004000000}" name="Detalhamento" dataDxfId="35"/>
    <tableColumn id="5" xr3:uid="{00000000-0010-0000-0900-000005000000}" name="Sigla UO" dataDxfId="34"/>
    <tableColumn id="6" xr3:uid="{00000000-0010-0000-0900-000006000000}" name="Código CO" dataDxfId="33"/>
    <tableColumn id="7" xr3:uid="{00000000-0010-0000-0900-000007000000}" name="Descrição CO" dataDxfId="32"/>
    <tableColumn id="8" xr3:uid="{00000000-0010-0000-0900-000008000000}" name="Detalhamento CO" dataDxfId="31"/>
    <tableColumn id="9" xr3:uid="{00000000-0010-0000-0900-000009000000}" name="Concat FR" dataDxfId="30">
      <calculatedColumnFormula>_xlfn.CONCAT(C3,".",E3)</calculatedColumnFormula>
    </tableColumn>
  </tableColumns>
  <tableStyleInfo name="TableStyleMedium2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ela8" displayName="Tabela8" ref="A3:B18" totalsRowShown="0" headerRowDxfId="29" tableBorderDxfId="28">
  <autoFilter ref="A3:B18" xr:uid="{00000000-0009-0000-0100-000008000000}"/>
  <tableColumns count="2">
    <tableColumn id="1" xr3:uid="{00000000-0010-0000-0A00-000001000000}" name="Código de detalhamento" dataDxfId="27"/>
    <tableColumn id="2" xr3:uid="{00000000-0010-0000-0A00-000002000000}" name="Descrição do Detalhamento" dataDxfId="26"/>
  </tableColumns>
  <tableStyleInfo name="TableStyleMedium2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a1111" displayName="Tabela1111" ref="A21:B85" totalsRowShown="0" headerRowDxfId="25" dataDxfId="24">
  <autoFilter ref="A21:B85" xr:uid="{00000000-0009-0000-0100-00000A000000}"/>
  <tableColumns count="2">
    <tableColumn id="1" xr3:uid="{00000000-0010-0000-0B00-000001000000}" name="Fonte de Recursos" dataDxfId="23"/>
    <tableColumn id="2" xr3:uid="{00000000-0010-0000-0B00-000002000000}" name="Descrição da Fonte de Recursos" dataDxfId="22"/>
  </tableColumns>
  <tableStyleInfo name="TableStyleMedium2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Tabela1013" displayName="Tabela1013" ref="A2:D243" totalsRowShown="0" headerRowDxfId="21">
  <autoFilter ref="A2:D243" xr:uid="{00000000-0009-0000-0100-00000C000000}">
    <filterColumn colId="0">
      <filters>
        <filter val="SMARHS"/>
      </filters>
    </filterColumn>
  </autoFilter>
  <sortState xmlns:xlrd2="http://schemas.microsoft.com/office/spreadsheetml/2017/richdata2" ref="A3:D242">
    <sortCondition ref="A2:A242"/>
  </sortState>
  <tableColumns count="4">
    <tableColumn id="1" xr3:uid="{00000000-0010-0000-0C00-000001000000}" name="U.O."/>
    <tableColumn id="2" xr3:uid="{00000000-0010-0000-0C00-000002000000}" name="SETORIAL"/>
    <tableColumn id="3" xr3:uid="{00000000-0010-0000-0C00-000003000000}" name="ID-META"/>
    <tableColumn id="4" xr3:uid="{00000000-0010-0000-0C00-000004000000}" name="TÍTULO DA META"/>
  </tableColumns>
  <tableStyleInfo name="TableStyleMedium25"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4071"/>
  </sheetPr>
  <dimension ref="A1:M39"/>
  <sheetViews>
    <sheetView showGridLines="0" zoomScaleNormal="100" workbookViewId="0">
      <pane ySplit="1" topLeftCell="A2" activePane="bottomLeft" state="frozen"/>
      <selection pane="bottomLeft" activeCell="F7" sqref="F7"/>
    </sheetView>
  </sheetViews>
  <sheetFormatPr defaultRowHeight="15"/>
  <cols>
    <col min="1" max="1" width="40.7109375" customWidth="1"/>
    <col min="2" max="2" width="42.28515625" customWidth="1"/>
    <col min="3" max="3" width="27.140625" customWidth="1"/>
    <col min="4" max="4" width="103" customWidth="1"/>
  </cols>
  <sheetData>
    <row r="1" spans="1:13" s="125" customFormat="1" ht="108" customHeight="1"/>
    <row r="3" spans="1:13" ht="20.25">
      <c r="A3" s="128"/>
      <c r="J3" s="130"/>
    </row>
    <row r="4" spans="1:13">
      <c r="J4" s="129"/>
    </row>
    <row r="9" spans="1:13" ht="20.25">
      <c r="A9" s="128"/>
    </row>
    <row r="10" spans="1:13" ht="39.950000000000003" customHeight="1">
      <c r="A10" s="136"/>
      <c r="B10" s="26"/>
      <c r="C10" s="133" t="s">
        <v>0</v>
      </c>
      <c r="D10" s="134" t="s">
        <v>1</v>
      </c>
      <c r="E10" s="26"/>
      <c r="F10" s="26"/>
      <c r="G10" s="26"/>
      <c r="H10" s="26"/>
      <c r="I10" s="26"/>
      <c r="J10" s="26"/>
      <c r="K10" s="26"/>
      <c r="L10" s="26"/>
      <c r="M10" s="26"/>
    </row>
    <row r="11" spans="1:13" ht="69.95" customHeight="1">
      <c r="A11" s="26"/>
      <c r="B11" s="26"/>
      <c r="C11" s="135" t="s">
        <v>2</v>
      </c>
      <c r="D11" s="131" t="s">
        <v>3</v>
      </c>
      <c r="E11" s="26"/>
      <c r="F11" s="26"/>
      <c r="G11" s="26"/>
      <c r="H11" s="26"/>
      <c r="I11" s="26"/>
      <c r="J11" s="26"/>
      <c r="K11" s="26"/>
      <c r="L11" s="26"/>
    </row>
    <row r="12" spans="1:13" ht="69.95" customHeight="1">
      <c r="C12" s="135" t="s">
        <v>4</v>
      </c>
      <c r="D12" s="131" t="s">
        <v>5</v>
      </c>
    </row>
    <row r="13" spans="1:13" ht="69.95" customHeight="1">
      <c r="C13" s="135" t="s">
        <v>6</v>
      </c>
      <c r="D13" s="131" t="s">
        <v>7</v>
      </c>
    </row>
    <row r="14" spans="1:13" ht="109.5" customHeight="1">
      <c r="C14" s="135" t="s">
        <v>8</v>
      </c>
      <c r="D14" s="132" t="s">
        <v>9</v>
      </c>
    </row>
    <row r="15" spans="1:13" ht="69.95" customHeight="1">
      <c r="C15" s="135" t="s">
        <v>10</v>
      </c>
      <c r="D15" s="132" t="s">
        <v>11</v>
      </c>
    </row>
    <row r="16" spans="1:13" ht="95.1" customHeight="1">
      <c r="C16" s="135" t="s">
        <v>12</v>
      </c>
      <c r="D16" s="132" t="s">
        <v>13</v>
      </c>
    </row>
    <row r="17" spans="3:4" ht="69.95" customHeight="1">
      <c r="C17" s="135" t="s">
        <v>14</v>
      </c>
      <c r="D17" s="132" t="s">
        <v>15</v>
      </c>
    </row>
    <row r="18" spans="3:4" ht="69.95" customHeight="1">
      <c r="C18" s="135" t="s">
        <v>16</v>
      </c>
      <c r="D18" s="132" t="s">
        <v>17</v>
      </c>
    </row>
    <row r="19" spans="3:4" ht="69.95" customHeight="1">
      <c r="C19" s="135" t="s">
        <v>18</v>
      </c>
      <c r="D19" s="132" t="s">
        <v>19</v>
      </c>
    </row>
    <row r="20" spans="3:4" ht="69.95" customHeight="1">
      <c r="C20" s="135" t="s">
        <v>20</v>
      </c>
      <c r="D20" s="132" t="s">
        <v>21</v>
      </c>
    </row>
    <row r="21" spans="3:4" ht="69.95" customHeight="1">
      <c r="C21" s="135" t="s">
        <v>22</v>
      </c>
      <c r="D21" s="132" t="s">
        <v>23</v>
      </c>
    </row>
    <row r="22" spans="3:4" ht="69.95" customHeight="1">
      <c r="C22" s="135" t="s">
        <v>24</v>
      </c>
      <c r="D22" s="132" t="s">
        <v>25</v>
      </c>
    </row>
    <row r="23" spans="3:4" ht="69.95" customHeight="1">
      <c r="C23" s="135" t="s">
        <v>26</v>
      </c>
      <c r="D23" s="132" t="s">
        <v>27</v>
      </c>
    </row>
    <row r="24" spans="3:4" ht="102" customHeight="1">
      <c r="C24" s="135" t="s">
        <v>28</v>
      </c>
      <c r="D24" s="132" t="s">
        <v>29</v>
      </c>
    </row>
    <row r="25" spans="3:4" ht="69.95" customHeight="1">
      <c r="C25" s="135" t="s">
        <v>30</v>
      </c>
      <c r="D25" s="132" t="s">
        <v>31</v>
      </c>
    </row>
    <row r="26" spans="3:4" ht="69.95" customHeight="1">
      <c r="C26" s="135" t="s">
        <v>32</v>
      </c>
      <c r="D26" s="132" t="s">
        <v>33</v>
      </c>
    </row>
    <row r="27" spans="3:4" ht="69.95" customHeight="1">
      <c r="C27" s="135" t="s">
        <v>34</v>
      </c>
      <c r="D27" s="132" t="s">
        <v>35</v>
      </c>
    </row>
    <row r="28" spans="3:4" ht="81.75" customHeight="1">
      <c r="C28" s="135" t="s">
        <v>36</v>
      </c>
      <c r="D28" s="132" t="s">
        <v>37</v>
      </c>
    </row>
    <row r="29" spans="3:4" ht="69.95" customHeight="1">
      <c r="C29" s="135" t="s">
        <v>38</v>
      </c>
      <c r="D29" s="132" t="s">
        <v>39</v>
      </c>
    </row>
    <row r="30" spans="3:4" ht="69.95" customHeight="1">
      <c r="C30" s="135" t="s">
        <v>40</v>
      </c>
      <c r="D30" s="132" t="s">
        <v>41</v>
      </c>
    </row>
    <row r="31" spans="3:4" ht="69.95" customHeight="1">
      <c r="C31" s="135" t="s">
        <v>42</v>
      </c>
      <c r="D31" s="132" t="s">
        <v>43</v>
      </c>
    </row>
    <row r="32" spans="3:4" ht="69.95" customHeight="1">
      <c r="C32" s="135" t="s">
        <v>44</v>
      </c>
      <c r="D32" s="132" t="s">
        <v>45</v>
      </c>
    </row>
    <row r="33" spans="3:4" ht="69.95" customHeight="1">
      <c r="C33" s="135" t="s">
        <v>46</v>
      </c>
      <c r="D33" s="132" t="s">
        <v>47</v>
      </c>
    </row>
    <row r="34" spans="3:4" ht="82.5" customHeight="1">
      <c r="C34" s="135" t="s">
        <v>48</v>
      </c>
      <c r="D34" s="132" t="s">
        <v>49</v>
      </c>
    </row>
    <row r="35" spans="3:4" ht="69.95" customHeight="1">
      <c r="C35" s="135" t="s">
        <v>50</v>
      </c>
      <c r="D35" s="132" t="s">
        <v>51</v>
      </c>
    </row>
    <row r="36" spans="3:4" ht="69.95" customHeight="1">
      <c r="C36" s="135" t="s">
        <v>52</v>
      </c>
      <c r="D36" s="132" t="s">
        <v>53</v>
      </c>
    </row>
    <row r="37" spans="3:4" ht="75" customHeight="1">
      <c r="C37" s="135" t="s">
        <v>54</v>
      </c>
      <c r="D37" s="132" t="s">
        <v>55</v>
      </c>
    </row>
    <row r="38" spans="3:4" ht="75" customHeight="1"/>
    <row r="39" spans="3:4" ht="75" customHeight="1"/>
  </sheetData>
  <sheetProtection algorithmName="SHA-512" hashValue="7EDWGAlFBig4/4dw2e8DhJPt7lY24shtTy9ocROGJSed3NImk8er4OK06pnaO4Bn3rC+wbAjx4c96i7vFmwxrQ==" saltValue="CiQQ4tqO0IwQ+Imdfdm5ww==" spinCount="100000" sheet="1" objects="1" scenarios="1"/>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A3"/>
  <sheetViews>
    <sheetView workbookViewId="0"/>
  </sheetViews>
  <sheetFormatPr defaultRowHeight="15"/>
  <sheetData>
    <row r="2" spans="1:1">
      <c r="A2" t="s">
        <v>56</v>
      </c>
    </row>
    <row r="3" spans="1:1">
      <c r="A3" t="s">
        <v>57</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F6613"/>
  </sheetPr>
  <dimension ref="A1:AY150"/>
  <sheetViews>
    <sheetView showGridLines="0" tabSelected="1" topLeftCell="Z1" zoomScale="90" zoomScaleNormal="90" workbookViewId="0">
      <pane ySplit="2" topLeftCell="A12" activePane="bottomLeft" state="frozen"/>
      <selection pane="bottomLeft" activeCell="A13" sqref="A13:XFD13"/>
    </sheetView>
  </sheetViews>
  <sheetFormatPr defaultColWidth="24" defaultRowHeight="15"/>
  <cols>
    <col min="1" max="1" width="19.140625" style="3" customWidth="1"/>
    <col min="2" max="2" width="24" style="3"/>
    <col min="3" max="3" width="17.140625" style="143" customWidth="1"/>
    <col min="4" max="4" width="47.85546875" style="143" customWidth="1"/>
    <col min="5" max="5" width="42.85546875" style="143" customWidth="1"/>
    <col min="6" max="6" width="15" style="145" customWidth="1"/>
    <col min="7" max="7" width="19.85546875" style="3" customWidth="1"/>
    <col min="8" max="8" width="17.85546875" style="143" customWidth="1"/>
    <col min="9" max="9" width="24" style="3"/>
    <col min="10" max="10" width="22.85546875" style="143" customWidth="1"/>
    <col min="11" max="11" width="24" style="3"/>
    <col min="12" max="12" width="24" style="143"/>
    <col min="13" max="13" width="30.7109375" style="3" customWidth="1"/>
    <col min="14" max="14" width="17.42578125" style="143" customWidth="1"/>
    <col min="15" max="15" width="19.140625" style="143" bestFit="1" customWidth="1"/>
    <col min="16" max="16" width="16.85546875" style="143" bestFit="1" customWidth="1"/>
    <col min="17" max="17" width="33.85546875" style="3" customWidth="1"/>
    <col min="18" max="18" width="0" style="143" hidden="1" customWidth="1"/>
    <col min="19" max="19" width="30.140625" style="143" customWidth="1"/>
    <col min="20" max="20" width="36.28515625" style="3" customWidth="1"/>
    <col min="21" max="21" width="34.85546875" style="3" customWidth="1"/>
    <col min="22" max="22" width="29.28515625" style="143" hidden="1" customWidth="1"/>
    <col min="23" max="23" width="33.85546875" style="143" customWidth="1"/>
    <col min="24" max="24" width="37.85546875" style="3" customWidth="1"/>
    <col min="25" max="25" width="43.42578125" style="3" customWidth="1"/>
    <col min="26" max="26" width="36.42578125" style="143" customWidth="1"/>
    <col min="27" max="27" width="27.140625" style="147" customWidth="1"/>
    <col min="28" max="28" width="35" style="146" customWidth="1"/>
    <col min="29" max="29" width="41.140625" style="143" customWidth="1"/>
    <col min="30" max="30" width="24" style="145"/>
    <col min="31" max="31" width="28.28515625" style="145" customWidth="1"/>
    <col min="32" max="32" width="26.7109375" style="145" customWidth="1"/>
    <col min="33" max="33" width="41" style="143" customWidth="1"/>
    <col min="34" max="34" width="53.7109375" style="143" customWidth="1"/>
    <col min="35" max="35" width="26.140625" style="145" customWidth="1"/>
    <col min="36" max="36" width="29" style="145" customWidth="1"/>
    <col min="37" max="37" width="29" style="145" hidden="1" customWidth="1"/>
    <col min="38" max="38" width="40.5703125" style="145" customWidth="1"/>
    <col min="39" max="39" width="58.28515625" style="17" customWidth="1"/>
    <col min="40" max="40" width="34.85546875" style="143" customWidth="1"/>
    <col min="41" max="41" width="42.42578125" style="143" customWidth="1"/>
    <col min="42" max="45" width="0" style="143" hidden="1" customWidth="1"/>
    <col min="46" max="51" width="0" style="146" hidden="1" customWidth="1"/>
    <col min="52" max="16384" width="24" style="146"/>
  </cols>
  <sheetData>
    <row r="1" spans="1:51" s="4" customFormat="1">
      <c r="A1" s="3"/>
      <c r="B1" s="3"/>
      <c r="C1" s="3"/>
      <c r="D1" s="3"/>
      <c r="E1" s="3"/>
      <c r="F1" s="3"/>
      <c r="G1" s="3"/>
      <c r="H1" s="3"/>
      <c r="I1" s="3"/>
      <c r="J1" s="3"/>
      <c r="K1" s="3"/>
      <c r="L1" s="3"/>
      <c r="M1" s="3"/>
      <c r="N1" s="3"/>
      <c r="O1" s="3"/>
      <c r="P1" s="3"/>
      <c r="Q1" s="3"/>
      <c r="R1" s="3"/>
      <c r="S1" s="3"/>
      <c r="T1" s="3"/>
      <c r="U1" s="3"/>
      <c r="V1" s="3"/>
      <c r="W1" s="3"/>
      <c r="X1" s="3"/>
      <c r="Y1" s="3"/>
      <c r="Z1" s="3"/>
      <c r="AA1" s="147">
        <f>SUBTOTAL(9,AA3:AA999999)</f>
        <v>3039562</v>
      </c>
      <c r="AB1" s="147">
        <f>SUBTOTAL(9,AB3:AB999999)</f>
        <v>3059562</v>
      </c>
      <c r="AC1" s="3"/>
      <c r="AD1" s="164"/>
      <c r="AE1" s="164"/>
      <c r="AF1" s="164"/>
      <c r="AG1" s="3"/>
      <c r="AH1" s="3"/>
      <c r="AI1" s="164"/>
      <c r="AJ1" s="164"/>
      <c r="AK1" s="164"/>
      <c r="AL1" s="164"/>
      <c r="AM1" s="17"/>
      <c r="AN1" s="3"/>
      <c r="AO1" s="3"/>
      <c r="AP1" s="3"/>
      <c r="AQ1" s="3"/>
      <c r="AR1" s="3"/>
      <c r="AS1" s="3"/>
    </row>
    <row r="2" spans="1:51" s="4" customFormat="1" ht="60.75" thickBot="1">
      <c r="A2" s="160" t="s">
        <v>58</v>
      </c>
      <c r="B2" s="161" t="s">
        <v>59</v>
      </c>
      <c r="C2" s="162" t="s">
        <v>60</v>
      </c>
      <c r="D2" s="162" t="s">
        <v>61</v>
      </c>
      <c r="E2" s="162" t="s">
        <v>62</v>
      </c>
      <c r="F2" s="162" t="s">
        <v>63</v>
      </c>
      <c r="G2" s="163" t="s">
        <v>64</v>
      </c>
      <c r="H2" s="162" t="s">
        <v>65</v>
      </c>
      <c r="I2" s="163" t="s">
        <v>66</v>
      </c>
      <c r="J2" s="162" t="s">
        <v>67</v>
      </c>
      <c r="K2" s="163" t="s">
        <v>68</v>
      </c>
      <c r="L2" s="162" t="s">
        <v>69</v>
      </c>
      <c r="M2" s="142" t="s">
        <v>70</v>
      </c>
      <c r="N2" s="162" t="s">
        <v>71</v>
      </c>
      <c r="O2" s="162" t="s">
        <v>72</v>
      </c>
      <c r="P2" s="162" t="s">
        <v>73</v>
      </c>
      <c r="Q2" s="161" t="s">
        <v>74</v>
      </c>
      <c r="R2" s="165" t="s">
        <v>75</v>
      </c>
      <c r="S2" s="162" t="s">
        <v>76</v>
      </c>
      <c r="T2" s="163" t="s">
        <v>77</v>
      </c>
      <c r="U2" s="163" t="s">
        <v>78</v>
      </c>
      <c r="V2" s="165" t="s">
        <v>79</v>
      </c>
      <c r="W2" s="162" t="s">
        <v>80</v>
      </c>
      <c r="X2" s="163" t="s">
        <v>81</v>
      </c>
      <c r="Y2" s="148" t="s">
        <v>82</v>
      </c>
      <c r="Z2" s="162" t="s">
        <v>83</v>
      </c>
      <c r="AA2" s="148" t="s">
        <v>84</v>
      </c>
      <c r="AB2" s="149" t="s">
        <v>85</v>
      </c>
      <c r="AC2" s="162" t="s">
        <v>86</v>
      </c>
      <c r="AD2" s="166" t="s">
        <v>87</v>
      </c>
      <c r="AE2" s="166" t="s">
        <v>88</v>
      </c>
      <c r="AF2" s="166" t="s">
        <v>89</v>
      </c>
      <c r="AG2" s="162" t="s">
        <v>90</v>
      </c>
      <c r="AH2" s="162" t="s">
        <v>91</v>
      </c>
      <c r="AI2" s="166" t="s">
        <v>92</v>
      </c>
      <c r="AJ2" s="166" t="s">
        <v>93</v>
      </c>
      <c r="AK2" s="165" t="s">
        <v>94</v>
      </c>
      <c r="AL2" s="166" t="s">
        <v>95</v>
      </c>
      <c r="AM2" s="163" t="s">
        <v>96</v>
      </c>
      <c r="AN2" s="162" t="s">
        <v>97</v>
      </c>
      <c r="AO2" s="162" t="s">
        <v>98</v>
      </c>
      <c r="AP2" s="165" t="s">
        <v>99</v>
      </c>
      <c r="AQ2" s="165" t="s">
        <v>100</v>
      </c>
      <c r="AR2" s="165" t="s">
        <v>101</v>
      </c>
      <c r="AS2" s="165" t="s">
        <v>102</v>
      </c>
      <c r="AT2" s="165" t="s">
        <v>103</v>
      </c>
      <c r="AU2" s="165" t="s">
        <v>104</v>
      </c>
      <c r="AV2" s="165" t="s">
        <v>105</v>
      </c>
      <c r="AW2" s="165" t="s">
        <v>106</v>
      </c>
      <c r="AX2" s="165" t="s">
        <v>107</v>
      </c>
      <c r="AY2" s="165" t="s">
        <v>108</v>
      </c>
    </row>
    <row r="3" spans="1:51" ht="69" customHeight="1" thickTop="1">
      <c r="A3" s="3" t="str">
        <f ca="1">IF(Tabela1[[#This Row],[Sigla Unidade Orçamentária]]&lt;&gt;"",TEXT(COUNTIF(INDIRECT(TEXT("C3:C",0)&amp;ROW()),Tabela1[[#This Row],[Sigla Unidade Orçamentária]]),"000")&amp;"-"&amp;Tabela1[[#This Row],[Sigla Unidade Orçamentária]]&amp;"-PLOA24","")</f>
        <v>001-FMCA-PLOA24</v>
      </c>
      <c r="B3" s="3" t="str">
        <f>IF(C3&lt;&gt;"",_xlfn.XLOOKUP(C3,'Apoio - Lista de UOs'!$A$3:$A$80,'Apoio - Lista de UOs'!$C$3:$C$80),"")</f>
        <v>FUNDO MUNICIPAL DE CONSERVACAO AMBIENTAL - FMCA</v>
      </c>
      <c r="C3" s="3" t="s">
        <v>109</v>
      </c>
      <c r="D3" s="3" t="s">
        <v>110</v>
      </c>
      <c r="E3" s="3" t="s">
        <v>111</v>
      </c>
      <c r="F3" s="167" t="s">
        <v>112</v>
      </c>
      <c r="G3" s="3" t="str">
        <f>IFERROR(VLOOKUP(F3,'Apoio - Funções-Programas'!A:B,2,0),"")</f>
        <v>GESTAO AMBIENTAL</v>
      </c>
      <c r="H3" s="3">
        <v>125</v>
      </c>
      <c r="I3" s="3" t="str">
        <f>IFERROR(VLOOKUP(H3,'Apoio - Funções-Programas'!D:E,2,0),"")</f>
        <v>NORMATIZACAO E FISCALIZACAO</v>
      </c>
      <c r="J3" s="3">
        <v>147</v>
      </c>
      <c r="K3" s="3" t="str">
        <f>IFERROR(VLOOKUP(J3,'Apoio - Funções-Programas'!G:H,2,0),"")</f>
        <v>CIDADE VERDE E SUSTENTÁVEL</v>
      </c>
      <c r="L3" s="3">
        <v>5082</v>
      </c>
      <c r="M3" s="3" t="str">
        <f>IFERROR(VLOOKUP(L3,'Apoio - Lista de ações'!A:B,2,0),"")</f>
        <v>Elaboração do Plano de Adaptação, Mitigação e Resiliência</v>
      </c>
      <c r="N3" s="3">
        <v>3</v>
      </c>
      <c r="O3" s="3">
        <v>90</v>
      </c>
      <c r="P3" s="164" t="s">
        <v>113</v>
      </c>
      <c r="Q3" s="3" t="str">
        <f>IFERROR(VLOOKUP(P3,'Apoio - Lista de NDs'!$A$22:$B$106,2,0),"")</f>
        <v>SERVICOS DE CONSULTORIA</v>
      </c>
      <c r="R3" s="3" t="str" cm="1">
        <f t="array" ref="R3">IFERROR(_xlfn.IFS(C3="FME","Todas_FME",C3="FUNDOSAUDE","Todas_FUNDOSAUDE",C3="FMAS","Todas_FMAS",C3="NITPREV","Todas_NITPREV",C3="NITPREVFIN","Todas_NITPREVFIN",C3="NITPREVPREV","Todas_NITPREVPREV",C3="NITTRANS","Todas_NITTRANS",C3="FUMTER","Todas_FUMTER",C3="FUHAB","Todas_FUHAB",C3="FMMU","Todas_FMMU",AND(C3&lt;&gt;"",C3&lt;&gt;"FME",C3&lt;&gt;"FUNDOSAUDE",C3&lt;&gt;"FMAS",C3&lt;&gt;"NITPREV",C3&lt;&gt;"NITPREVFIN",C3&lt;&gt;"NITPREVPREV",C3&lt;&gt;"NITTRANS",C3&lt;&gt;"FUMTER",C3&lt;&gt;"FUHAB",C3&lt;&gt;"FMMU"),"DEMAIS"),"")</f>
        <v>DEMAIS</v>
      </c>
      <c r="S3" s="3" t="s">
        <v>114</v>
      </c>
      <c r="T3" s="3" t="str">
        <f>IFERROR(VLOOKUP(S3,'Apoio CO - Pré-LOA 2024'!B:D,3,0),"")</f>
        <v>Recursos vinculados a fundos</v>
      </c>
      <c r="U3" s="3" t="str">
        <f>IFERROR(VLOOKUP(RIGHT(Tabela1[[#This Row],[Fonte de Recursos]],2),'Apoio - Fontes e Detalhamentos'!A:B,2,0),"")</f>
        <v>Sem especificação de Recurso das Indiretas</v>
      </c>
      <c r="V3" s="3" t="str" cm="1">
        <f t="array" ref="V3">IFERROR(_xlfn.IFS(C3="FME",_xlfn.CONCAT(C3,"_CO_","FR_",LEFT(S3,3)),C3="FUNDOSAUDE",_xlfn.CONCAT(C3,"_CO_","FR_",LEFT(S3,3)),C3="FMAS",_xlfn.CONCAT(C3,"_CO_","FR_",LEFT(S3,3)),C3="NITPREV",_xlfn.CONCAT(C3,"_CO_","FR_",LEFT(S3,3)),C3="NITPREVFIN",_xlfn.CONCAT(C3,"_CO_","FR_",LEFT(S3,3)),C3="NITPREVPREV",_xlfn.CONCAT(C3,"_CO_","FR_",LEFT(S3,3)),C3="NITTRANS",_xlfn.CONCAT(C3,"_CO_","FR_",LEFT(S3,3)),C3="FUMTER",_xlfn.CONCAT(C3,"_CO_","FR_",LEFT(S3,3)),C3="FUHAB",_xlfn.CONCAT(C3,"_CO_","FR_",LEFT(S3,3)),C3="FMMU",_xlfn.CONCAT(C3,"_CO_","FR_",LEFT(S3,3)),Tabela1[[#This Row],[Classif Fonte]]="DEMAIS",_xlfn.CONCAT(Tabela1[[#This Row],[Classif Fonte]],"_CO_","FR_",LEFT(S3,3))),"")</f>
        <v>DEMAIS_CO_FR_759</v>
      </c>
      <c r="W3" s="164" t="s">
        <v>115</v>
      </c>
      <c r="X3" s="3" t="str">
        <f>IFERROR(VLOOKUP(W3,'Apoio CO - Pré-LOA 2024'!G:H,2,0),"")</f>
        <v>Não se aplica</v>
      </c>
      <c r="Y3" s="3" t="s">
        <v>116</v>
      </c>
      <c r="Z3" s="143" t="s">
        <v>116</v>
      </c>
      <c r="AA3" s="147">
        <v>1346424</v>
      </c>
      <c r="AB3" s="144">
        <v>943854</v>
      </c>
      <c r="AC3" s="143" t="s">
        <v>117</v>
      </c>
      <c r="AD3" s="145" t="s">
        <v>118</v>
      </c>
      <c r="AE3" s="145" t="s">
        <v>119</v>
      </c>
      <c r="AF3" s="145" t="s">
        <v>120</v>
      </c>
      <c r="AG3" s="145" t="s">
        <v>121</v>
      </c>
      <c r="AH3" s="143" t="s">
        <v>122</v>
      </c>
      <c r="AI3" s="168" t="s">
        <v>123</v>
      </c>
      <c r="AJ3" s="145" t="s">
        <v>124</v>
      </c>
      <c r="AK3" s="143" t="str">
        <f t="shared" ref="AK3:AK34" si="0">IFERROR(IF(OR(C3="FME",C3="SME"),"Meta_Educ",IF(OR(C3="SMARHS",C3="FMCA"),"Meta_MeioA",IF(OR(C3="FUNDOSAUDE",C3="SMS",C3="FUNDACAOSAUDE"),"Meta_Saude",IF(C3="CGM","Meta_CGM",IF(C3="CLIN","Meta_CLIN",IF(C3="EGP","Meta_EGP",IF(C3="EMUSA","Meta_EMUSA",IF(C3="FAN","Meta_FAN",IF(C3="FUMTER","Meta_FUMTER",IF(C3="NELTUR","Meta_NELTUR",IF(C3="NITPREV","Meta_NITPREV",IF(C3="NITTRANS","Meta_NITTRANS",IF(C3="PGM","Meta_PGM",IF(C3="SAE","Meta_SAE",IF(C3="SECLIMA","Meta_SECLIMA",IF(C3="SECONSER","Meta_SECONSER",IF(C3="SEDEN","Meta_SEDEN",IF(C3="SEMPAS","Meta_SEMPAS",IF(C3="SEMUG","Meta_SEMUG",IF(C3="SEOP","Meta_SEOP",IF(C3="SEPLAG","Meta_SEPLAG",IF(C3="SEXEC","Meta_SEXEC",IF(C3="SMA","Meta_SMA",IF(C3="SMAC","SMAC",IF(C3="SMARHS","Meta_SMARHS",IF(OR(C3="SMASES",C3="FMAS"),"Meta_Assist",IF(C3="SMC","Meta_SMC",IF(C3="SMCTI","Meta_SMCTI",IF(C3="SMDC","Meta_SMDC",IF(C3="SMDCG","Meta_SMDCG",IF(C3="SMDH","Meta_SMDH",IF(C3="SMEL","Meta_SMEL",IF(C3="SMF","Meta_SMF",IF(OR(C3="SMHRF",C3="FUHAB"),"Meta_Habit",IF(C3="SMID","Meta_SMID",IF(C3="SMO","Meta_SMO",IF(C3="SMU","Meta_SMU""","Meta_NA"))))))))))))))))))))))))))))))))))))),"N/A")</f>
        <v>Meta_MeioA</v>
      </c>
      <c r="AL3" s="145" t="s">
        <v>121</v>
      </c>
      <c r="AM3" s="17" t="str">
        <f>IFERROR(VLOOKUP(AL3,'Apoio - Plano de Metas 2023'!C:D,2,0),"")</f>
        <v>Não aplicável</v>
      </c>
      <c r="AN3" s="143" t="s">
        <v>57</v>
      </c>
      <c r="AO3" s="143" t="s">
        <v>121</v>
      </c>
      <c r="AP3" s="143" t="str">
        <f t="shared" ref="AP3:AP34" si="1">IF(C3&lt;&gt;"","AptoCatPO","Não apto")</f>
        <v>AptoCatPO</v>
      </c>
      <c r="AQ3" s="143" t="str">
        <f t="shared" ref="AQ3:AQ34" si="2">IF(AND(C3&lt;&gt;"",D3&lt;&gt;""),"AptoSubcatPO","Não apto")</f>
        <v>AptoSubcatPO</v>
      </c>
      <c r="AR3" s="143" t="str">
        <f>IFERROR(VLOOKUP(C3,Função_Padrão!G:H,2,0),"Não apto")</f>
        <v>FuncaoFMCA</v>
      </c>
      <c r="AS3" s="143" t="str">
        <f t="shared" ref="AS3:AS34" si="3">IF(AND(C3&lt;&gt;"",D3&lt;&gt;"",E3&lt;&gt;""),AR3,"Não apto")</f>
        <v>FuncaoFMCA</v>
      </c>
      <c r="AT3" s="143" t="str">
        <f t="shared" ref="AT3:AT34" si="4">IF(AND(C3&lt;&gt;"",D3&lt;&gt;"",E3&lt;&gt;"",F3&lt;&gt;""),"AptoSubfunc","Não apto")</f>
        <v>AptoSubfunc</v>
      </c>
      <c r="AU3" s="143" t="str">
        <f t="shared" ref="AU3:AU34" si="5">IF(AND(C3&lt;&gt;"",D3&lt;&gt;"",E3&lt;&gt;"",F3&lt;&gt;"",H3&lt;&gt;""),"AptoProg","Não apto")</f>
        <v>AptoProg</v>
      </c>
      <c r="AV3" s="143" t="str">
        <f t="shared" ref="AV3:AV34" si="6">IF(AND(C3&lt;&gt;"",D3&lt;&gt;"",E3&lt;&gt;"",F3&lt;&gt;"",H3&lt;&gt;"",J3&lt;&gt;""),"AptoAcao","Não apto")</f>
        <v>AptoAcao</v>
      </c>
      <c r="AW3" s="143" t="str">
        <f t="shared" ref="AW3:AW34" si="7">IF(AND(C3&lt;&gt;"",D3&lt;&gt;"",E3&lt;&gt;"",F3&lt;&gt;"",H3&lt;&gt;"",J3&lt;&gt;"",L3&lt;&gt;""),"AptoGND","Não apto")</f>
        <v>AptoGND</v>
      </c>
      <c r="AX3" s="143" t="str">
        <f t="shared" ref="AX3:AX34" si="8">IF(AND(C3&lt;&gt;"",D3&lt;&gt;"",E3&lt;&gt;"",F3&lt;&gt;"",H3&lt;&gt;"",J3&lt;&gt;"",L3&lt;&gt;"",N3&lt;&gt;""),"AptoModApl","Não apto")</f>
        <v>AptoModApl</v>
      </c>
      <c r="AY3" s="143" t="str">
        <f t="shared" ref="AY3:AY34" si="9">IF(AND(C3&lt;&gt;"",D3&lt;&gt;"",E3&lt;&gt;"",F3&lt;&gt;"",H3&lt;&gt;"",J3&lt;&gt;"",L3&lt;&gt;"",N3&lt;&gt;"",O3&lt;&gt;""),"AptoElemDesp","Não apto")</f>
        <v>AptoElemDesp</v>
      </c>
    </row>
    <row r="4" spans="1:51" ht="69" customHeight="1">
      <c r="A4" s="3" t="str">
        <f ca="1">IF(Tabela1[[#This Row],[Sigla Unidade Orçamentária]]&lt;&gt;"",TEXT(COUNTIF(INDIRECT(TEXT("C3:C",0)&amp;ROW()),Tabela1[[#This Row],[Sigla Unidade Orçamentária]]),"000")&amp;"-"&amp;Tabela1[[#This Row],[Sigla Unidade Orçamentária]]&amp;"-PLOA24","")</f>
        <v>002-FMCA-PLOA24</v>
      </c>
      <c r="B4" s="3" t="str">
        <f>IF(C4&lt;&gt;"",_xlfn.XLOOKUP(C4,'Apoio - Lista de UOs'!$A$3:$A$80,'Apoio - Lista de UOs'!$C$3:$C$80),"")</f>
        <v>FUNDO MUNICIPAL DE CONSERVACAO AMBIENTAL - FMCA</v>
      </c>
      <c r="C4" s="3" t="s">
        <v>109</v>
      </c>
      <c r="D4" s="3" t="s">
        <v>125</v>
      </c>
      <c r="E4" s="3" t="s">
        <v>126</v>
      </c>
      <c r="F4" s="164" t="s">
        <v>112</v>
      </c>
      <c r="G4" s="3" t="str">
        <f>IFERROR(VLOOKUP(F4,'Apoio - Funções-Programas'!A:B,2,0),"")</f>
        <v>GESTAO AMBIENTAL</v>
      </c>
      <c r="H4" s="3">
        <v>122</v>
      </c>
      <c r="I4" s="3" t="str">
        <f>IFERROR(VLOOKUP(H4,'Apoio - Funções-Programas'!D:E,2,0),"")</f>
        <v>ADMINISTRACAO GERAL</v>
      </c>
      <c r="J4" s="3">
        <v>145</v>
      </c>
      <c r="K4" s="3" t="str">
        <f>IFERROR(VLOOKUP(J4,'Apoio - Funções-Programas'!G:H,2,0),"")</f>
        <v>APOIO ADMINISTRATIVO</v>
      </c>
      <c r="L4" s="3">
        <v>6187</v>
      </c>
      <c r="M4" s="3" t="str">
        <f>IFERROR(VLOOKUP(L4,'Apoio - Lista de ações'!A:B,2,0),"")</f>
        <v>Locação e Gerenciamento de Veículos</v>
      </c>
      <c r="N4" s="3">
        <v>3</v>
      </c>
      <c r="O4" s="3">
        <v>90</v>
      </c>
      <c r="P4" s="164" t="s">
        <v>127</v>
      </c>
      <c r="Q4" s="3" t="str">
        <f>IFERROR(VLOOKUP(P4,'Apoio - Lista de NDs'!$A$22:$B$106,2,0),"")</f>
        <v>PASSAGENS E DESPESAS COM LOCOMOCAO</v>
      </c>
      <c r="R4" s="3" t="str" cm="1">
        <f t="array" ref="R4">IFERROR(_xlfn.IFS(C4="FME","Todas_FME",C4="FUNDOSAUDE","Todas_FUNDOSAUDE",C4="FMAS","Todas_FMAS",C4="NITPREV","Todas_NITPREV",C4="NITPREVFIN","Todas_NITPREVFIN",C4="NITPREVPREV","Todas_NITPREVPREV",C4="NITTRANS","Todas_NITTRANS",C4="FUMTER","Todas_FUMTER",C4="FUHAB","Todas_FUHAB",C4="FMMU","Todas_FMMU",AND(C4&lt;&gt;"",C4&lt;&gt;"FME",C4&lt;&gt;"FUNDOSAUDE",C4&lt;&gt;"FMAS",C4&lt;&gt;"NITPREV",C4&lt;&gt;"NITPREVFIN",C4&lt;&gt;"NITPREVPREV",C4&lt;&gt;"NITTRANS",C4&lt;&gt;"FUMTER",C4&lt;&gt;"FUHAB",C4&lt;&gt;"FMMU"),"DEMAIS"),"")</f>
        <v>DEMAIS</v>
      </c>
      <c r="S4" s="3" t="s">
        <v>114</v>
      </c>
      <c r="T4" s="3" t="str">
        <f>IFERROR(VLOOKUP(S4,'Apoio CO - Pré-LOA 2024'!B:D,3,0),"")</f>
        <v>Recursos vinculados a fundos</v>
      </c>
      <c r="U4" s="3" t="str">
        <f>IFERROR(VLOOKUP(RIGHT(Tabela1[[#This Row],[Fonte de Recursos]],2),'Apoio - Fontes e Detalhamentos'!A:B,2,0),"")</f>
        <v>Sem especificação de Recurso das Indiretas</v>
      </c>
      <c r="V4" s="3" t="str" cm="1">
        <f t="array" ref="V4">IFERROR(_xlfn.IFS(C4="FME",_xlfn.CONCAT(C4,"_CO_","FR_",LEFT(S4,3)),C4="FUNDOSAUDE",_xlfn.CONCAT(C4,"_CO_","FR_",LEFT(S4,3)),C4="FMAS",_xlfn.CONCAT(C4,"_CO_","FR_",LEFT(S4,3)),C4="NITPREV",_xlfn.CONCAT(C4,"_CO_","FR_",LEFT(S4,3)),C4="NITPREVFIN",_xlfn.CONCAT(C4,"_CO_","FR_",LEFT(S4,3)),C4="NITPREVPREV",_xlfn.CONCAT(C4,"_CO_","FR_",LEFT(S4,3)),C4="NITTRANS",_xlfn.CONCAT(C4,"_CO_","FR_",LEFT(S4,3)),C4="FUMTER",_xlfn.CONCAT(C4,"_CO_","FR_",LEFT(S4,3)),C4="FUHAB",_xlfn.CONCAT(C4,"_CO_","FR_",LEFT(S4,3)),C4="FMMU",_xlfn.CONCAT(C4,"_CO_","FR_",LEFT(S4,3)),Tabela1[[#This Row],[Classif Fonte]]="DEMAIS",_xlfn.CONCAT(Tabela1[[#This Row],[Classif Fonte]],"_CO_","FR_",LEFT(S4,3))),"")</f>
        <v>DEMAIS_CO_FR_759</v>
      </c>
      <c r="W4" s="164" t="s">
        <v>115</v>
      </c>
      <c r="X4" s="3" t="str">
        <f>IFERROR(VLOOKUP(W4,'Apoio CO - Pré-LOA 2024'!G:H,2,0),"")</f>
        <v>Não se aplica</v>
      </c>
      <c r="Y4" s="3" t="s">
        <v>128</v>
      </c>
      <c r="Z4" s="143" t="s">
        <v>128</v>
      </c>
      <c r="AA4" s="147">
        <v>100966</v>
      </c>
      <c r="AB4" s="144">
        <v>142999</v>
      </c>
      <c r="AC4" s="143" t="s">
        <v>129</v>
      </c>
      <c r="AD4" s="145" t="s">
        <v>130</v>
      </c>
      <c r="AE4" s="145" t="s">
        <v>131</v>
      </c>
      <c r="AF4" s="145" t="s">
        <v>132</v>
      </c>
      <c r="AG4" s="143" t="s">
        <v>121</v>
      </c>
      <c r="AH4" s="143" t="s">
        <v>133</v>
      </c>
      <c r="AI4" s="145" t="s">
        <v>121</v>
      </c>
      <c r="AJ4" s="169" t="s">
        <v>134</v>
      </c>
      <c r="AK4" s="143" t="str">
        <f t="shared" si="0"/>
        <v>Meta_MeioA</v>
      </c>
      <c r="AL4" s="145" t="s">
        <v>121</v>
      </c>
      <c r="AM4" s="17" t="str">
        <f>IFERROR(VLOOKUP(AL4,'Apoio - Plano de Metas 2023'!C:D,2,0),"")</f>
        <v>Não aplicável</v>
      </c>
      <c r="AN4" s="143" t="s">
        <v>57</v>
      </c>
      <c r="AO4" s="143" t="s">
        <v>121</v>
      </c>
      <c r="AP4" s="143" t="str">
        <f t="shared" si="1"/>
        <v>AptoCatPO</v>
      </c>
      <c r="AQ4" s="143" t="str">
        <f t="shared" si="2"/>
        <v>AptoSubcatPO</v>
      </c>
      <c r="AR4" s="143" t="str">
        <f>IFERROR(VLOOKUP(C4,Função_Padrão!G:H,2,0),"Não apto")</f>
        <v>FuncaoFMCA</v>
      </c>
      <c r="AS4" s="143" t="str">
        <f t="shared" si="3"/>
        <v>FuncaoFMCA</v>
      </c>
      <c r="AT4" s="143" t="str">
        <f t="shared" si="4"/>
        <v>AptoSubfunc</v>
      </c>
      <c r="AU4" s="143" t="str">
        <f t="shared" si="5"/>
        <v>AptoProg</v>
      </c>
      <c r="AV4" s="143" t="str">
        <f t="shared" si="6"/>
        <v>AptoAcao</v>
      </c>
      <c r="AW4" s="143" t="str">
        <f t="shared" si="7"/>
        <v>AptoGND</v>
      </c>
      <c r="AX4" s="143" t="str">
        <f t="shared" si="8"/>
        <v>AptoModApl</v>
      </c>
      <c r="AY4" s="143" t="str">
        <f t="shared" si="9"/>
        <v>AptoElemDesp</v>
      </c>
    </row>
    <row r="5" spans="1:51" ht="69" customHeight="1">
      <c r="A5" s="3" t="str">
        <f ca="1">IF(Tabela1[[#This Row],[Sigla Unidade Orçamentária]]&lt;&gt;"",TEXT(COUNTIF(INDIRECT(TEXT("C3:C",0)&amp;ROW()),Tabela1[[#This Row],[Sigla Unidade Orçamentária]]),"000")&amp;"-"&amp;Tabela1[[#This Row],[Sigla Unidade Orçamentária]]&amp;"-PLOA24","")</f>
        <v>003-FMCA-PLOA24</v>
      </c>
      <c r="B5" s="3" t="str">
        <f>IF(C5&lt;&gt;"",_xlfn.XLOOKUP(C5,'Apoio - Lista de UOs'!$A$3:$A$80,'Apoio - Lista de UOs'!$C$3:$C$80),"")</f>
        <v>FUNDO MUNICIPAL DE CONSERVACAO AMBIENTAL - FMCA</v>
      </c>
      <c r="C5" s="3" t="s">
        <v>109</v>
      </c>
      <c r="D5" s="3" t="s">
        <v>135</v>
      </c>
      <c r="E5" s="3" t="s">
        <v>136</v>
      </c>
      <c r="F5" s="164" t="s">
        <v>112</v>
      </c>
      <c r="G5" s="3" t="str">
        <f>IFERROR(VLOOKUP(F5,'Apoio - Funções-Programas'!A:B,2,0),"")</f>
        <v>GESTAO AMBIENTAL</v>
      </c>
      <c r="H5" s="3">
        <v>125</v>
      </c>
      <c r="I5" s="3" t="str">
        <f>IFERROR(VLOOKUP(H5,'Apoio - Funções-Programas'!D:E,2,0),"")</f>
        <v>NORMATIZACAO E FISCALIZACAO</v>
      </c>
      <c r="J5" s="3">
        <v>147</v>
      </c>
      <c r="K5" s="3" t="str">
        <f>IFERROR(VLOOKUP(J5,'Apoio - Funções-Programas'!G:H,2,0),"")</f>
        <v>CIDADE VERDE E SUSTENTÁVEL</v>
      </c>
      <c r="L5" s="3">
        <v>5780</v>
      </c>
      <c r="M5" s="3" t="str">
        <f>IFERROR(VLOOKUP(L5,'Apoio - Lista de ações'!A:B,2,0),"")</f>
        <v>Elaboração do Plano Municipal da Mata Atlântica</v>
      </c>
      <c r="N5" s="3">
        <v>3</v>
      </c>
      <c r="O5" s="3">
        <v>90</v>
      </c>
      <c r="P5" s="164" t="s">
        <v>113</v>
      </c>
      <c r="Q5" s="3" t="str">
        <f>IFERROR(VLOOKUP(P5,'Apoio - Lista de NDs'!$A$22:$B$106,2,0),"")</f>
        <v>SERVICOS DE CONSULTORIA</v>
      </c>
      <c r="R5" s="3" t="str" cm="1">
        <f t="array" ref="R5">IFERROR(_xlfn.IFS(C5="FME","Todas_FME",C5="FUNDOSAUDE","Todas_FUNDOSAUDE",C5="FMAS","Todas_FMAS",C5="NITPREV","Todas_NITPREV",C5="NITPREVFIN","Todas_NITPREVFIN",C5="NITPREVPREV","Todas_NITPREVPREV",C5="NITTRANS","Todas_NITTRANS",C5="FUMTER","Todas_FUMTER",C5="FUHAB","Todas_FUHAB",C5="FMMU","Todas_FMMU",AND(C5&lt;&gt;"",C5&lt;&gt;"FME",C5&lt;&gt;"FUNDOSAUDE",C5&lt;&gt;"FMAS",C5&lt;&gt;"NITPREV",C5&lt;&gt;"NITPREVFIN",C5&lt;&gt;"NITPREVPREV",C5&lt;&gt;"NITTRANS",C5&lt;&gt;"FUMTER",C5&lt;&gt;"FUHAB",C5&lt;&gt;"FMMU"),"DEMAIS"),"")</f>
        <v>DEMAIS</v>
      </c>
      <c r="S5" s="3" t="s">
        <v>114</v>
      </c>
      <c r="T5" s="3" t="str">
        <f>IFERROR(VLOOKUP(S5,'Apoio CO - Pré-LOA 2024'!B:D,3,0),"")</f>
        <v>Recursos vinculados a fundos</v>
      </c>
      <c r="U5" s="3" t="str">
        <f>IFERROR(VLOOKUP(RIGHT(Tabela1[[#This Row],[Fonte de Recursos]],2),'Apoio - Fontes e Detalhamentos'!A:B,2,0),"")</f>
        <v>Sem especificação de Recurso das Indiretas</v>
      </c>
      <c r="V5" s="3" t="str" cm="1">
        <f t="array" ref="V5">IFERROR(_xlfn.IFS(C5="FME",_xlfn.CONCAT(C5,"_CO_","FR_",LEFT(S5,3)),C5="FUNDOSAUDE",_xlfn.CONCAT(C5,"_CO_","FR_",LEFT(S5,3)),C5="FMAS",_xlfn.CONCAT(C5,"_CO_","FR_",LEFT(S5,3)),C5="NITPREV",_xlfn.CONCAT(C5,"_CO_","FR_",LEFT(S5,3)),C5="NITPREVFIN",_xlfn.CONCAT(C5,"_CO_","FR_",LEFT(S5,3)),C5="NITPREVPREV",_xlfn.CONCAT(C5,"_CO_","FR_",LEFT(S5,3)),C5="NITTRANS",_xlfn.CONCAT(C5,"_CO_","FR_",LEFT(S5,3)),C5="FUMTER",_xlfn.CONCAT(C5,"_CO_","FR_",LEFT(S5,3)),C5="FUHAB",_xlfn.CONCAT(C5,"_CO_","FR_",LEFT(S5,3)),C5="FMMU",_xlfn.CONCAT(C5,"_CO_","FR_",LEFT(S5,3)),Tabela1[[#This Row],[Classif Fonte]]="DEMAIS",_xlfn.CONCAT(Tabela1[[#This Row],[Classif Fonte]],"_CO_","FR_",LEFT(S5,3))),"")</f>
        <v>DEMAIS_CO_FR_759</v>
      </c>
      <c r="W5" s="164" t="s">
        <v>115</v>
      </c>
      <c r="X5" s="3" t="str">
        <f>IFERROR(VLOOKUP(W5,'Apoio CO - Pré-LOA 2024'!G:H,2,0),"")</f>
        <v>Não se aplica</v>
      </c>
      <c r="Y5" s="3" t="s">
        <v>137</v>
      </c>
      <c r="Z5" s="143" t="s">
        <v>137</v>
      </c>
      <c r="AA5" s="147">
        <v>148000</v>
      </c>
      <c r="AB5" s="144">
        <v>37000</v>
      </c>
      <c r="AC5" s="143" t="s">
        <v>138</v>
      </c>
      <c r="AD5" s="145" t="s">
        <v>139</v>
      </c>
      <c r="AE5" s="145" t="s">
        <v>140</v>
      </c>
      <c r="AF5" s="145" t="s">
        <v>141</v>
      </c>
      <c r="AG5" s="143" t="s">
        <v>121</v>
      </c>
      <c r="AI5" s="145" t="s">
        <v>121</v>
      </c>
      <c r="AJ5" s="145" t="s">
        <v>142</v>
      </c>
      <c r="AK5" s="143" t="str">
        <f t="shared" si="0"/>
        <v>Meta_MeioA</v>
      </c>
      <c r="AL5" s="145" t="s">
        <v>121</v>
      </c>
      <c r="AM5" s="17" t="str">
        <f>IFERROR(VLOOKUP(AL5,'Apoio - Plano de Metas 2023'!C:D,2,0),"")</f>
        <v>Não aplicável</v>
      </c>
      <c r="AN5" s="143" t="s">
        <v>57</v>
      </c>
      <c r="AO5" s="143" t="s">
        <v>121</v>
      </c>
      <c r="AP5" s="143" t="str">
        <f t="shared" si="1"/>
        <v>AptoCatPO</v>
      </c>
      <c r="AQ5" s="143" t="str">
        <f t="shared" si="2"/>
        <v>AptoSubcatPO</v>
      </c>
      <c r="AR5" s="143" t="str">
        <f>IFERROR(VLOOKUP(C5,Função_Padrão!G:H,2,0),"Não apto")</f>
        <v>FuncaoFMCA</v>
      </c>
      <c r="AS5" s="143" t="str">
        <f t="shared" si="3"/>
        <v>FuncaoFMCA</v>
      </c>
      <c r="AT5" s="143" t="str">
        <f t="shared" si="4"/>
        <v>AptoSubfunc</v>
      </c>
      <c r="AU5" s="143" t="str">
        <f t="shared" si="5"/>
        <v>AptoProg</v>
      </c>
      <c r="AV5" s="143" t="str">
        <f t="shared" si="6"/>
        <v>AptoAcao</v>
      </c>
      <c r="AW5" s="143" t="str">
        <f t="shared" si="7"/>
        <v>AptoGND</v>
      </c>
      <c r="AX5" s="143" t="str">
        <f t="shared" si="8"/>
        <v>AptoModApl</v>
      </c>
      <c r="AY5" s="143" t="str">
        <f t="shared" si="9"/>
        <v>AptoElemDesp</v>
      </c>
    </row>
    <row r="6" spans="1:51" ht="69" customHeight="1">
      <c r="A6" s="3" t="str">
        <f ca="1">IF(Tabela1[[#This Row],[Sigla Unidade Orçamentária]]&lt;&gt;"",TEXT(COUNTIF(INDIRECT(TEXT("C3:C",0)&amp;ROW()),Tabela1[[#This Row],[Sigla Unidade Orçamentária]]),"000")&amp;"-"&amp;Tabela1[[#This Row],[Sigla Unidade Orçamentária]]&amp;"-PLOA24","")</f>
        <v>004-FMCA-PLOA24</v>
      </c>
      <c r="B6" s="3" t="str">
        <f>IF(C6&lt;&gt;"",_xlfn.XLOOKUP(C6,'Apoio - Lista de UOs'!$A$3:$A$80,'Apoio - Lista de UOs'!$C$3:$C$80),"")</f>
        <v>FUNDO MUNICIPAL DE CONSERVACAO AMBIENTAL - FMCA</v>
      </c>
      <c r="C6" s="3" t="s">
        <v>109</v>
      </c>
      <c r="D6" s="3" t="s">
        <v>135</v>
      </c>
      <c r="E6" s="3" t="s">
        <v>143</v>
      </c>
      <c r="F6" s="164" t="s">
        <v>112</v>
      </c>
      <c r="G6" s="3" t="str">
        <f>IFERROR(VLOOKUP(F6,'Apoio - Funções-Programas'!A:B,2,0),"")</f>
        <v>GESTAO AMBIENTAL</v>
      </c>
      <c r="H6" s="3">
        <v>543</v>
      </c>
      <c r="I6" s="3" t="str">
        <f>IFERROR(VLOOKUP(H6,'Apoio - Funções-Programas'!D:E,2,0),"")</f>
        <v>RECUPERACAO DE AREAS DEGRADADAS</v>
      </c>
      <c r="J6" s="3">
        <v>147</v>
      </c>
      <c r="K6" s="3" t="str">
        <f>IFERROR(VLOOKUP(J6,'Apoio - Funções-Programas'!G:H,2,0),"")</f>
        <v>CIDADE VERDE E SUSTENTÁVEL</v>
      </c>
      <c r="L6" s="3">
        <v>4098</v>
      </c>
      <c r="M6" s="3" t="str">
        <f>IFERROR(VLOOKUP(L6,'Apoio - Lista de ações'!A:B,2,0),"")</f>
        <v>Conservação e Recuperação das Unidades de Conservação</v>
      </c>
      <c r="N6" s="3">
        <v>3</v>
      </c>
      <c r="O6" s="3">
        <v>90</v>
      </c>
      <c r="P6" s="167" t="s">
        <v>144</v>
      </c>
      <c r="Q6" s="3" t="str">
        <f>IFERROR(VLOOKUP(P6,'Apoio - Lista de NDs'!$A$22:$B$106,2,0),"")</f>
        <v>OUTROS SERVICOS DE TERCEIROS-PESSOA JURIDICA</v>
      </c>
      <c r="R6" s="3" t="str" cm="1">
        <f t="array" ref="R6">IFERROR(_xlfn.IFS(C6="FME","Todas_FME",C6="FUNDOSAUDE","Todas_FUNDOSAUDE",C6="FMAS","Todas_FMAS",C6="NITPREV","Todas_NITPREV",C6="NITPREVFIN","Todas_NITPREVFIN",C6="NITPREVPREV","Todas_NITPREVPREV",C6="NITTRANS","Todas_NITTRANS",C6="FUMTER","Todas_FUMTER",C6="FUHAB","Todas_FUHAB",C6="FMMU","Todas_FMMU",AND(C6&lt;&gt;"",C6&lt;&gt;"FME",C6&lt;&gt;"FUNDOSAUDE",C6&lt;&gt;"FMAS",C6&lt;&gt;"NITPREV",C6&lt;&gt;"NITPREVFIN",C6&lt;&gt;"NITPREVPREV",C6&lt;&gt;"NITTRANS",C6&lt;&gt;"FUMTER",C6&lt;&gt;"FUHAB",C6&lt;&gt;"FMMU"),"DEMAIS"),"")</f>
        <v>DEMAIS</v>
      </c>
      <c r="S6" s="3" t="s">
        <v>114</v>
      </c>
      <c r="T6" s="3" t="str">
        <f>IFERROR(VLOOKUP(S6,'Apoio CO - Pré-LOA 2024'!B:D,3,0),"")</f>
        <v>Recursos vinculados a fundos</v>
      </c>
      <c r="U6" s="3" t="str">
        <f>IFERROR(VLOOKUP(RIGHT(Tabela1[[#This Row],[Fonte de Recursos]],2),'Apoio - Fontes e Detalhamentos'!A:B,2,0),"")</f>
        <v>Sem especificação de Recurso das Indiretas</v>
      </c>
      <c r="V6" s="3" t="str" cm="1">
        <f t="array" ref="V6">IFERROR(_xlfn.IFS(C6="FME",_xlfn.CONCAT(C6,"_CO_","FR_",LEFT(S6,3)),C6="FUNDOSAUDE",_xlfn.CONCAT(C6,"_CO_","FR_",LEFT(S6,3)),C6="FMAS",_xlfn.CONCAT(C6,"_CO_","FR_",LEFT(S6,3)),C6="NITPREV",_xlfn.CONCAT(C6,"_CO_","FR_",LEFT(S6,3)),C6="NITPREVFIN",_xlfn.CONCAT(C6,"_CO_","FR_",LEFT(S6,3)),C6="NITPREVPREV",_xlfn.CONCAT(C6,"_CO_","FR_",LEFT(S6,3)),C6="NITTRANS",_xlfn.CONCAT(C6,"_CO_","FR_",LEFT(S6,3)),C6="FUMTER",_xlfn.CONCAT(C6,"_CO_","FR_",LEFT(S6,3)),C6="FUHAB",_xlfn.CONCAT(C6,"_CO_","FR_",LEFT(S6,3)),C6="FMMU",_xlfn.CONCAT(C6,"_CO_","FR_",LEFT(S6,3)),Tabela1[[#This Row],[Classif Fonte]]="DEMAIS",_xlfn.CONCAT(Tabela1[[#This Row],[Classif Fonte]],"_CO_","FR_",LEFT(S6,3))),"")</f>
        <v>DEMAIS_CO_FR_759</v>
      </c>
      <c r="W6" s="164" t="s">
        <v>115</v>
      </c>
      <c r="X6" s="3" t="str">
        <f>IFERROR(VLOOKUP(W6,'Apoio CO - Pré-LOA 2024'!G:H,2,0),"")</f>
        <v>Não se aplica</v>
      </c>
      <c r="Y6" s="3" t="s">
        <v>145</v>
      </c>
      <c r="Z6" s="143" t="s">
        <v>146</v>
      </c>
      <c r="AA6" s="147">
        <v>478463</v>
      </c>
      <c r="AB6" s="144">
        <v>0</v>
      </c>
      <c r="AC6" s="143" t="s">
        <v>147</v>
      </c>
      <c r="AD6" s="145" t="s">
        <v>121</v>
      </c>
      <c r="AE6" s="145" t="s">
        <v>121</v>
      </c>
      <c r="AF6" s="145" t="s">
        <v>121</v>
      </c>
      <c r="AG6" s="143" t="s">
        <v>121</v>
      </c>
      <c r="AI6" s="145" t="s">
        <v>121</v>
      </c>
      <c r="AJ6" s="145" t="s">
        <v>121</v>
      </c>
      <c r="AK6" s="143" t="str">
        <f t="shared" si="0"/>
        <v>Meta_MeioA</v>
      </c>
      <c r="AL6" s="145" t="s">
        <v>121</v>
      </c>
      <c r="AM6" s="17" t="str">
        <f>IFERROR(VLOOKUP(AL6,'Apoio - Plano de Metas 2023'!C:D,2,0),"")</f>
        <v>Não aplicável</v>
      </c>
      <c r="AN6" s="143" t="s">
        <v>57</v>
      </c>
      <c r="AO6" s="143" t="s">
        <v>121</v>
      </c>
      <c r="AP6" s="143" t="str">
        <f t="shared" si="1"/>
        <v>AptoCatPO</v>
      </c>
      <c r="AQ6" s="143" t="str">
        <f t="shared" si="2"/>
        <v>AptoSubcatPO</v>
      </c>
      <c r="AR6" s="143" t="str">
        <f>IFERROR(VLOOKUP(C6,Função_Padrão!G:H,2,0),"Não apto")</f>
        <v>FuncaoFMCA</v>
      </c>
      <c r="AS6" s="143" t="str">
        <f t="shared" si="3"/>
        <v>FuncaoFMCA</v>
      </c>
      <c r="AT6" s="143" t="str">
        <f t="shared" si="4"/>
        <v>AptoSubfunc</v>
      </c>
      <c r="AU6" s="143" t="str">
        <f t="shared" si="5"/>
        <v>AptoProg</v>
      </c>
      <c r="AV6" s="143" t="str">
        <f t="shared" si="6"/>
        <v>AptoAcao</v>
      </c>
      <c r="AW6" s="143" t="str">
        <f t="shared" si="7"/>
        <v>AptoGND</v>
      </c>
      <c r="AX6" s="143" t="str">
        <f t="shared" si="8"/>
        <v>AptoModApl</v>
      </c>
      <c r="AY6" s="143" t="str">
        <f t="shared" si="9"/>
        <v>AptoElemDesp</v>
      </c>
    </row>
    <row r="7" spans="1:51" ht="69" customHeight="1">
      <c r="A7" s="3" t="str">
        <f ca="1">IF(Tabela1[[#This Row],[Sigla Unidade Orçamentária]]&lt;&gt;"",TEXT(COUNTIF(INDIRECT(TEXT("C3:C",0)&amp;ROW()),Tabela1[[#This Row],[Sigla Unidade Orçamentária]]),"000")&amp;"-"&amp;Tabela1[[#This Row],[Sigla Unidade Orçamentária]]&amp;"-PLOA24","")</f>
        <v>005-FMCA-PLOA24</v>
      </c>
      <c r="B7" s="3" t="str">
        <f>IF(C7&lt;&gt;"",_xlfn.XLOOKUP(C7,'Apoio - Lista de UOs'!$A$3:$A$80,'Apoio - Lista de UOs'!$C$3:$C$80),"")</f>
        <v>FUNDO MUNICIPAL DE CONSERVACAO AMBIENTAL - FMCA</v>
      </c>
      <c r="C7" s="3" t="s">
        <v>109</v>
      </c>
      <c r="D7" s="3" t="s">
        <v>135</v>
      </c>
      <c r="E7" s="3" t="s">
        <v>143</v>
      </c>
      <c r="F7" s="164" t="s">
        <v>112</v>
      </c>
      <c r="G7" s="3" t="str">
        <f>IFERROR(VLOOKUP(F7,'Apoio - Funções-Programas'!A:B,2,0),"")</f>
        <v>GESTAO AMBIENTAL</v>
      </c>
      <c r="H7" s="3">
        <v>543</v>
      </c>
      <c r="I7" s="3" t="str">
        <f>IFERROR(VLOOKUP(H7,'Apoio - Funções-Programas'!D:E,2,0),"")</f>
        <v>RECUPERACAO DE AREAS DEGRADADAS</v>
      </c>
      <c r="J7" s="3">
        <v>147</v>
      </c>
      <c r="K7" s="3" t="str">
        <f>IFERROR(VLOOKUP(J7,'Apoio - Funções-Programas'!G:H,2,0),"")</f>
        <v>CIDADE VERDE E SUSTENTÁVEL</v>
      </c>
      <c r="L7" s="3">
        <v>4098</v>
      </c>
      <c r="M7" s="3" t="str">
        <f>IFERROR(VLOOKUP(L7,'Apoio - Lista de ações'!A:B,2,0),"")</f>
        <v>Conservação e Recuperação das Unidades de Conservação</v>
      </c>
      <c r="N7" s="3">
        <v>3</v>
      </c>
      <c r="O7" s="3">
        <v>90</v>
      </c>
      <c r="P7" s="164" t="s">
        <v>144</v>
      </c>
      <c r="Q7" s="3" t="str">
        <f>IFERROR(VLOOKUP(P7,'Apoio - Lista de NDs'!$A$22:$B$106,2,0),"")</f>
        <v>OUTROS SERVICOS DE TERCEIROS-PESSOA JURIDICA</v>
      </c>
      <c r="R7" s="3" t="str" cm="1">
        <f t="array" ref="R7">IFERROR(_xlfn.IFS(C7="FME","Todas_FME",C7="FUNDOSAUDE","Todas_FUNDOSAUDE",C7="FMAS","Todas_FMAS",C7="NITPREV","Todas_NITPREV",C7="NITPREVFIN","Todas_NITPREVFIN",C7="NITPREVPREV","Todas_NITPREVPREV",C7="NITTRANS","Todas_NITTRANS",C7="FUMTER","Todas_FUMTER",C7="FUHAB","Todas_FUHAB",C7="FMMU","Todas_FMMU",AND(C7&lt;&gt;"",C7&lt;&gt;"FME",C7&lt;&gt;"FUNDOSAUDE",C7&lt;&gt;"FMAS",C7&lt;&gt;"NITPREV",C7&lt;&gt;"NITPREVFIN",C7&lt;&gt;"NITPREVPREV",C7&lt;&gt;"NITTRANS",C7&lt;&gt;"FUMTER",C7&lt;&gt;"FUHAB",C7&lt;&gt;"FMMU"),"DEMAIS"),"")</f>
        <v>DEMAIS</v>
      </c>
      <c r="S7" s="3" t="s">
        <v>148</v>
      </c>
      <c r="T7" s="3" t="str">
        <f>IFERROR(VLOOKUP(S7,'Apoio CO - Pré-LOA 2024'!B:D,3,0),"")</f>
        <v>Outros Recursos Vinculados</v>
      </c>
      <c r="U7" s="3" t="str">
        <f>IFERROR(VLOOKUP(RIGHT(Tabela1[[#This Row],[Fonte de Recursos]],2),'Apoio - Fontes e Detalhamentos'!A:B,2,0),"")</f>
        <v>Rendimento Financeiro das Indiretas</v>
      </c>
      <c r="V7" s="3" t="str" cm="1">
        <f t="array" ref="V7">IFERROR(_xlfn.IFS(C7="FME",_xlfn.CONCAT(C7,"_CO_","FR_",LEFT(S7,3)),C7="FUNDOSAUDE",_xlfn.CONCAT(C7,"_CO_","FR_",LEFT(S7,3)),C7="FMAS",_xlfn.CONCAT(C7,"_CO_","FR_",LEFT(S7,3)),C7="NITPREV",_xlfn.CONCAT(C7,"_CO_","FR_",LEFT(S7,3)),C7="NITPREVFIN",_xlfn.CONCAT(C7,"_CO_","FR_",LEFT(S7,3)),C7="NITPREVPREV",_xlfn.CONCAT(C7,"_CO_","FR_",LEFT(S7,3)),C7="NITTRANS",_xlfn.CONCAT(C7,"_CO_","FR_",LEFT(S7,3)),C7="FUMTER",_xlfn.CONCAT(C7,"_CO_","FR_",LEFT(S7,3)),C7="FUHAB",_xlfn.CONCAT(C7,"_CO_","FR_",LEFT(S7,3)),C7="FMMU",_xlfn.CONCAT(C7,"_CO_","FR_",LEFT(S7,3)),Tabela1[[#This Row],[Classif Fonte]]="DEMAIS",_xlfn.CONCAT(Tabela1[[#This Row],[Classif Fonte]],"_CO_","FR_",LEFT(S7,3))),"")</f>
        <v>DEMAIS_CO_FR_899</v>
      </c>
      <c r="W7" s="164" t="s">
        <v>115</v>
      </c>
      <c r="X7" s="3" t="str">
        <f>IFERROR(VLOOKUP(W7,'Apoio CO - Pré-LOA 2024'!G:H,2,0),"")</f>
        <v>Não se aplica</v>
      </c>
      <c r="Y7" s="3" t="s">
        <v>145</v>
      </c>
      <c r="Z7" s="143" t="s">
        <v>145</v>
      </c>
      <c r="AA7" s="147">
        <v>402335</v>
      </c>
      <c r="AB7" s="144">
        <v>402335</v>
      </c>
      <c r="AC7" s="143" t="s">
        <v>149</v>
      </c>
      <c r="AD7" s="145" t="s">
        <v>121</v>
      </c>
      <c r="AE7" s="145" t="s">
        <v>121</v>
      </c>
      <c r="AF7" s="145" t="s">
        <v>121</v>
      </c>
      <c r="AG7" s="143" t="s">
        <v>121</v>
      </c>
      <c r="AI7" s="145" t="s">
        <v>121</v>
      </c>
      <c r="AJ7" s="145" t="s">
        <v>121</v>
      </c>
      <c r="AK7" s="143" t="str">
        <f t="shared" si="0"/>
        <v>Meta_MeioA</v>
      </c>
      <c r="AL7" s="145" t="s">
        <v>121</v>
      </c>
      <c r="AM7" s="17" t="str">
        <f>IFERROR(VLOOKUP(AL7,'Apoio - Plano de Metas 2023'!C:D,2,0),"")</f>
        <v>Não aplicável</v>
      </c>
      <c r="AN7" s="143" t="s">
        <v>57</v>
      </c>
      <c r="AO7" s="143" t="s">
        <v>121</v>
      </c>
      <c r="AP7" s="143" t="str">
        <f t="shared" si="1"/>
        <v>AptoCatPO</v>
      </c>
      <c r="AQ7" s="143" t="str">
        <f t="shared" si="2"/>
        <v>AptoSubcatPO</v>
      </c>
      <c r="AR7" s="143" t="str">
        <f>IFERROR(VLOOKUP(C7,Função_Padrão!G:H,2,0),"Não apto")</f>
        <v>FuncaoFMCA</v>
      </c>
      <c r="AS7" s="143" t="str">
        <f t="shared" si="3"/>
        <v>FuncaoFMCA</v>
      </c>
      <c r="AT7" s="143" t="str">
        <f t="shared" si="4"/>
        <v>AptoSubfunc</v>
      </c>
      <c r="AU7" s="143" t="str">
        <f t="shared" si="5"/>
        <v>AptoProg</v>
      </c>
      <c r="AV7" s="143" t="str">
        <f t="shared" si="6"/>
        <v>AptoAcao</v>
      </c>
      <c r="AW7" s="143" t="str">
        <f t="shared" si="7"/>
        <v>AptoGND</v>
      </c>
      <c r="AX7" s="143" t="str">
        <f t="shared" si="8"/>
        <v>AptoModApl</v>
      </c>
      <c r="AY7" s="143" t="str">
        <f t="shared" si="9"/>
        <v>AptoElemDesp</v>
      </c>
    </row>
    <row r="8" spans="1:51" ht="69" customHeight="1">
      <c r="A8" s="3" t="str">
        <f ca="1">IF(Tabela1[[#This Row],[Sigla Unidade Orçamentária]]&lt;&gt;"",TEXT(COUNTIF(INDIRECT(TEXT("C3:C",0)&amp;ROW()),Tabela1[[#This Row],[Sigla Unidade Orçamentária]]),"000")&amp;"-"&amp;Tabela1[[#This Row],[Sigla Unidade Orçamentária]]&amp;"-PLOA24","")</f>
        <v>006-FMCA-PLOA24</v>
      </c>
      <c r="B8" s="3" t="str">
        <f>IF(C8&lt;&gt;"",_xlfn.XLOOKUP(C8,'Apoio - Lista de UOs'!$A$3:$A$80,'Apoio - Lista de UOs'!$C$3:$C$80),"")</f>
        <v>FUNDO MUNICIPAL DE CONSERVACAO AMBIENTAL - FMCA</v>
      </c>
      <c r="C8" s="3" t="s">
        <v>109</v>
      </c>
      <c r="D8" s="3" t="s">
        <v>135</v>
      </c>
      <c r="E8" s="3" t="s">
        <v>150</v>
      </c>
      <c r="F8" s="164" t="s">
        <v>112</v>
      </c>
      <c r="G8" s="3" t="str">
        <f>IFERROR(VLOOKUP(F8,'Apoio - Funções-Programas'!A:B,2,0),"")</f>
        <v>GESTAO AMBIENTAL</v>
      </c>
      <c r="H8" s="3">
        <v>125</v>
      </c>
      <c r="I8" s="3" t="str">
        <f>IFERROR(VLOOKUP(H8,'Apoio - Funções-Programas'!D:E,2,0),"")</f>
        <v>NORMATIZACAO E FISCALIZACAO</v>
      </c>
      <c r="J8" s="3">
        <v>147</v>
      </c>
      <c r="K8" s="3" t="str">
        <f>IFERROR(VLOOKUP(J8,'Apoio - Funções-Programas'!G:H,2,0),"")</f>
        <v>CIDADE VERDE E SUSTENTÁVEL</v>
      </c>
      <c r="L8" s="3">
        <v>6582</v>
      </c>
      <c r="M8" s="3" t="str">
        <f>IFERROR(VLOOKUP(L8,'Apoio - Lista de ações'!A:B,2,0),"")</f>
        <v>Elaboração dos Planos de Manejo</v>
      </c>
      <c r="N8" s="3">
        <v>3</v>
      </c>
      <c r="O8" s="3">
        <v>90</v>
      </c>
      <c r="P8" s="164" t="s">
        <v>113</v>
      </c>
      <c r="Q8" s="3" t="str">
        <f>IFERROR(VLOOKUP(P8,'Apoio - Lista de NDs'!$A$22:$B$106,2,0),"")</f>
        <v>SERVICOS DE CONSULTORIA</v>
      </c>
      <c r="R8" s="3" t="str" cm="1">
        <f t="array" ref="R8">IFERROR(_xlfn.IFS(C8="FME","Todas_FME",C8="FUNDOSAUDE","Todas_FUNDOSAUDE",C8="FMAS","Todas_FMAS",C8="NITPREV","Todas_NITPREV",C8="NITPREVFIN","Todas_NITPREVFIN",C8="NITPREVPREV","Todas_NITPREVPREV",C8="NITTRANS","Todas_NITTRANS",C8="FUMTER","Todas_FUMTER",C8="FUHAB","Todas_FUHAB",C8="FMMU","Todas_FMMU",AND(C8&lt;&gt;"",C8&lt;&gt;"FME",C8&lt;&gt;"FUNDOSAUDE",C8&lt;&gt;"FMAS",C8&lt;&gt;"NITPREV",C8&lt;&gt;"NITPREVFIN",C8&lt;&gt;"NITPREVPREV",C8&lt;&gt;"NITTRANS",C8&lt;&gt;"FUMTER",C8&lt;&gt;"FUHAB",C8&lt;&gt;"FMMU"),"DEMAIS"),"")</f>
        <v>DEMAIS</v>
      </c>
      <c r="S8" s="3" t="s">
        <v>148</v>
      </c>
      <c r="T8" s="3" t="str">
        <f>IFERROR(VLOOKUP(S8,'Apoio CO - Pré-LOA 2024'!B:D,3,0),"")</f>
        <v>Outros Recursos Vinculados</v>
      </c>
      <c r="U8" s="3" t="str">
        <f>IFERROR(VLOOKUP(RIGHT(Tabela1[[#This Row],[Fonte de Recursos]],2),'Apoio - Fontes e Detalhamentos'!A:B,2,0),"")</f>
        <v>Rendimento Financeiro das Indiretas</v>
      </c>
      <c r="V8" s="3" t="str" cm="1">
        <f t="array" ref="V8">IFERROR(_xlfn.IFS(C8="FME",_xlfn.CONCAT(C8,"_CO_","FR_",LEFT(S8,3)),C8="FUNDOSAUDE",_xlfn.CONCAT(C8,"_CO_","FR_",LEFT(S8,3)),C8="FMAS",_xlfn.CONCAT(C8,"_CO_","FR_",LEFT(S8,3)),C8="NITPREV",_xlfn.CONCAT(C8,"_CO_","FR_",LEFT(S8,3)),C8="NITPREVFIN",_xlfn.CONCAT(C8,"_CO_","FR_",LEFT(S8,3)),C8="NITPREVPREV",_xlfn.CONCAT(C8,"_CO_","FR_",LEFT(S8,3)),C8="NITTRANS",_xlfn.CONCAT(C8,"_CO_","FR_",LEFT(S8,3)),C8="FUMTER",_xlfn.CONCAT(C8,"_CO_","FR_",LEFT(S8,3)),C8="FUHAB",_xlfn.CONCAT(C8,"_CO_","FR_",LEFT(S8,3)),C8="FMMU",_xlfn.CONCAT(C8,"_CO_","FR_",LEFT(S8,3)),Tabela1[[#This Row],[Classif Fonte]]="DEMAIS",_xlfn.CONCAT(Tabela1[[#This Row],[Classif Fonte]],"_CO_","FR_",LEFT(S8,3))),"")</f>
        <v>DEMAIS_CO_FR_899</v>
      </c>
      <c r="W8" s="164" t="s">
        <v>115</v>
      </c>
      <c r="X8" s="3" t="str">
        <f>IFERROR(VLOOKUP(W8,'Apoio CO - Pré-LOA 2024'!G:H,2,0),"")</f>
        <v>Não se aplica</v>
      </c>
      <c r="Y8" s="3" t="s">
        <v>145</v>
      </c>
      <c r="Z8" s="143" t="s">
        <v>145</v>
      </c>
      <c r="AA8" s="147">
        <v>200000</v>
      </c>
      <c r="AB8" s="144">
        <v>300000</v>
      </c>
      <c r="AC8" s="143" t="s">
        <v>151</v>
      </c>
      <c r="AD8" s="145" t="s">
        <v>121</v>
      </c>
      <c r="AE8" s="145" t="s">
        <v>121</v>
      </c>
      <c r="AF8" s="145" t="s">
        <v>121</v>
      </c>
      <c r="AG8" s="143" t="s">
        <v>121</v>
      </c>
      <c r="AI8" s="145" t="s">
        <v>121</v>
      </c>
      <c r="AJ8" s="145" t="s">
        <v>121</v>
      </c>
      <c r="AK8" s="143" t="str">
        <f t="shared" si="0"/>
        <v>Meta_MeioA</v>
      </c>
      <c r="AL8" s="145" t="s">
        <v>121</v>
      </c>
      <c r="AM8" s="17" t="str">
        <f>IFERROR(VLOOKUP(AL8,'Apoio - Plano de Metas 2023'!C:D,2,0),"")</f>
        <v>Não aplicável</v>
      </c>
      <c r="AN8" s="143" t="s">
        <v>57</v>
      </c>
      <c r="AO8" s="143" t="s">
        <v>121</v>
      </c>
      <c r="AP8" s="143" t="str">
        <f t="shared" si="1"/>
        <v>AptoCatPO</v>
      </c>
      <c r="AQ8" s="143" t="str">
        <f t="shared" si="2"/>
        <v>AptoSubcatPO</v>
      </c>
      <c r="AR8" s="143" t="str">
        <f>IFERROR(VLOOKUP(C8,Função_Padrão!G:H,2,0),"Não apto")</f>
        <v>FuncaoFMCA</v>
      </c>
      <c r="AS8" s="143" t="str">
        <f t="shared" si="3"/>
        <v>FuncaoFMCA</v>
      </c>
      <c r="AT8" s="143" t="str">
        <f t="shared" si="4"/>
        <v>AptoSubfunc</v>
      </c>
      <c r="AU8" s="143" t="str">
        <f t="shared" si="5"/>
        <v>AptoProg</v>
      </c>
      <c r="AV8" s="143" t="str">
        <f t="shared" si="6"/>
        <v>AptoAcao</v>
      </c>
      <c r="AW8" s="143" t="str">
        <f t="shared" si="7"/>
        <v>AptoGND</v>
      </c>
      <c r="AX8" s="143" t="str">
        <f t="shared" si="8"/>
        <v>AptoModApl</v>
      </c>
      <c r="AY8" s="143" t="str">
        <f t="shared" si="9"/>
        <v>AptoElemDesp</v>
      </c>
    </row>
    <row r="9" spans="1:51" ht="69" customHeight="1">
      <c r="A9" s="3" t="str">
        <f ca="1">IF(Tabela1[[#This Row],[Sigla Unidade Orçamentária]]&lt;&gt;"",TEXT(COUNTIF(INDIRECT(TEXT("C3:C",0)&amp;ROW()),Tabela1[[#This Row],[Sigla Unidade Orçamentária]]),"000")&amp;"-"&amp;Tabela1[[#This Row],[Sigla Unidade Orçamentária]]&amp;"-PLOA24","")</f>
        <v>007-FMCA-PLOA24</v>
      </c>
      <c r="B9" s="3" t="str">
        <f>IF(C9&lt;&gt;"",_xlfn.XLOOKUP(C9,'Apoio - Lista de UOs'!$A$3:$A$80,'Apoio - Lista de UOs'!$C$3:$C$80),"")</f>
        <v>FUNDO MUNICIPAL DE CONSERVACAO AMBIENTAL - FMCA</v>
      </c>
      <c r="C9" s="3" t="s">
        <v>109</v>
      </c>
      <c r="D9" s="3" t="s">
        <v>135</v>
      </c>
      <c r="E9" s="3" t="s">
        <v>152</v>
      </c>
      <c r="F9" s="164" t="s">
        <v>112</v>
      </c>
      <c r="G9" s="3" t="str">
        <f>IFERROR(VLOOKUP(F9,'Apoio - Funções-Programas'!A:B,2,0),"")</f>
        <v>GESTAO AMBIENTAL</v>
      </c>
      <c r="H9" s="3">
        <v>125</v>
      </c>
      <c r="I9" s="3" t="str">
        <f>IFERROR(VLOOKUP(H9,'Apoio - Funções-Programas'!D:E,2,0),"")</f>
        <v>NORMATIZACAO E FISCALIZACAO</v>
      </c>
      <c r="J9" s="3">
        <v>147</v>
      </c>
      <c r="K9" s="3" t="str">
        <f>IFERROR(VLOOKUP(J9,'Apoio - Funções-Programas'!G:H,2,0),"")</f>
        <v>CIDADE VERDE E SUSTENTÁVEL</v>
      </c>
      <c r="L9" s="3">
        <v>956</v>
      </c>
      <c r="M9" s="3" t="str">
        <f>IFERROR(VLOOKUP(L9,'Apoio - Lista de ações'!A:B,2,0),"")</f>
        <v>Reserva De Contingência</v>
      </c>
      <c r="N9" s="3">
        <v>3</v>
      </c>
      <c r="O9" s="3">
        <v>90</v>
      </c>
      <c r="P9" s="164" t="s">
        <v>144</v>
      </c>
      <c r="Q9" s="3" t="str">
        <f>IFERROR(VLOOKUP(P9,'Apoio - Lista de NDs'!$A$22:$B$106,2,0),"")</f>
        <v>OUTROS SERVICOS DE TERCEIROS-PESSOA JURIDICA</v>
      </c>
      <c r="R9" s="3" t="str" cm="1">
        <f t="array" ref="R9">IFERROR(_xlfn.IFS(C9="FME","Todas_FME",C9="FUNDOSAUDE","Todas_FUNDOSAUDE",C9="FMAS","Todas_FMAS",C9="NITPREV","Todas_NITPREV",C9="NITPREVFIN","Todas_NITPREVFIN",C9="NITPREVPREV","Todas_NITPREVPREV",C9="NITTRANS","Todas_NITTRANS",C9="FUMTER","Todas_FUMTER",C9="FUHAB","Todas_FUHAB",C9="FMMU","Todas_FMMU",AND(C9&lt;&gt;"",C9&lt;&gt;"FME",C9&lt;&gt;"FUNDOSAUDE",C9&lt;&gt;"FMAS",C9&lt;&gt;"NITPREV",C9&lt;&gt;"NITPREVFIN",C9&lt;&gt;"NITPREVPREV",C9&lt;&gt;"NITTRANS",C9&lt;&gt;"FUMTER",C9&lt;&gt;"FUHAB",C9&lt;&gt;"FMMU"),"DEMAIS"),"")</f>
        <v>DEMAIS</v>
      </c>
      <c r="S9" s="3" t="s">
        <v>148</v>
      </c>
      <c r="T9" s="3" t="str">
        <f>IFERROR(VLOOKUP(S9,'Apoio CO - Pré-LOA 2024'!B:D,3,0),"")</f>
        <v>Outros Recursos Vinculados</v>
      </c>
      <c r="U9" s="3" t="str">
        <f>IFERROR(VLOOKUP(RIGHT(Tabela1[[#This Row],[Fonte de Recursos]],2),'Apoio - Fontes e Detalhamentos'!A:B,2,0),"")</f>
        <v>Rendimento Financeiro das Indiretas</v>
      </c>
      <c r="V9" s="3" t="str" cm="1">
        <f t="array" ref="V9">IFERROR(_xlfn.IFS(C9="FME",_xlfn.CONCAT(C9,"_CO_","FR_",LEFT(S9,3)),C9="FUNDOSAUDE",_xlfn.CONCAT(C9,"_CO_","FR_",LEFT(S9,3)),C9="FMAS",_xlfn.CONCAT(C9,"_CO_","FR_",LEFT(S9,3)),C9="NITPREV",_xlfn.CONCAT(C9,"_CO_","FR_",LEFT(S9,3)),C9="NITPREVFIN",_xlfn.CONCAT(C9,"_CO_","FR_",LEFT(S9,3)),C9="NITPREVPREV",_xlfn.CONCAT(C9,"_CO_","FR_",LEFT(S9,3)),C9="NITTRANS",_xlfn.CONCAT(C9,"_CO_","FR_",LEFT(S9,3)),C9="FUMTER",_xlfn.CONCAT(C9,"_CO_","FR_",LEFT(S9,3)),C9="FUHAB",_xlfn.CONCAT(C9,"_CO_","FR_",LEFT(S9,3)),C9="FMMU",_xlfn.CONCAT(C9,"_CO_","FR_",LEFT(S9,3)),Tabela1[[#This Row],[Classif Fonte]]="DEMAIS",_xlfn.CONCAT(Tabela1[[#This Row],[Classif Fonte]],"_CO_","FR_",LEFT(S9,3))),"")</f>
        <v>DEMAIS_CO_FR_899</v>
      </c>
      <c r="W9" s="164" t="s">
        <v>115</v>
      </c>
      <c r="X9" s="3" t="str">
        <f>IFERROR(VLOOKUP(W9,'Apoio CO - Pré-LOA 2024'!G:H,2,0),"")</f>
        <v>Não se aplica</v>
      </c>
      <c r="Y9" s="3" t="s">
        <v>135</v>
      </c>
      <c r="Z9" s="143" t="s">
        <v>145</v>
      </c>
      <c r="AA9" s="147">
        <v>363374</v>
      </c>
      <c r="AB9" s="144">
        <v>0</v>
      </c>
      <c r="AC9" s="143" t="s">
        <v>153</v>
      </c>
      <c r="AD9" s="145" t="s">
        <v>121</v>
      </c>
      <c r="AE9" s="145" t="s">
        <v>121</v>
      </c>
      <c r="AF9" s="145" t="s">
        <v>121</v>
      </c>
      <c r="AG9" s="143" t="s">
        <v>121</v>
      </c>
      <c r="AH9" s="143" t="s">
        <v>154</v>
      </c>
      <c r="AI9" s="145" t="s">
        <v>121</v>
      </c>
      <c r="AJ9" s="145" t="s">
        <v>121</v>
      </c>
      <c r="AK9" s="143" t="str">
        <f t="shared" si="0"/>
        <v>Meta_MeioA</v>
      </c>
      <c r="AL9" s="145" t="s">
        <v>121</v>
      </c>
      <c r="AM9" s="17" t="str">
        <f>IFERROR(VLOOKUP(AL9,'Apoio - Plano de Metas 2023'!C:D,2,0),"")</f>
        <v>Não aplicável</v>
      </c>
      <c r="AN9" s="143" t="s">
        <v>57</v>
      </c>
      <c r="AO9" s="143" t="s">
        <v>121</v>
      </c>
      <c r="AP9" s="143" t="str">
        <f t="shared" si="1"/>
        <v>AptoCatPO</v>
      </c>
      <c r="AQ9" s="143" t="str">
        <f t="shared" si="2"/>
        <v>AptoSubcatPO</v>
      </c>
      <c r="AR9" s="143" t="str">
        <f>IFERROR(VLOOKUP(C9,Função_Padrão!G:H,2,0),"Não apto")</f>
        <v>FuncaoFMCA</v>
      </c>
      <c r="AS9" s="143" t="str">
        <f t="shared" si="3"/>
        <v>FuncaoFMCA</v>
      </c>
      <c r="AT9" s="143" t="str">
        <f t="shared" si="4"/>
        <v>AptoSubfunc</v>
      </c>
      <c r="AU9" s="143" t="str">
        <f t="shared" si="5"/>
        <v>AptoProg</v>
      </c>
      <c r="AV9" s="143" t="str">
        <f t="shared" si="6"/>
        <v>AptoAcao</v>
      </c>
      <c r="AW9" s="143" t="str">
        <f t="shared" si="7"/>
        <v>AptoGND</v>
      </c>
      <c r="AX9" s="143" t="str">
        <f t="shared" si="8"/>
        <v>AptoModApl</v>
      </c>
      <c r="AY9" s="143" t="str">
        <f t="shared" si="9"/>
        <v>AptoElemDesp</v>
      </c>
    </row>
    <row r="10" spans="1:51" ht="69" customHeight="1" thickTop="1">
      <c r="A10" s="3" t="str">
        <f ca="1">IF(Tabela1[[#This Row],[Sigla Unidade Orçamentária]]&lt;&gt;"",TEXT(COUNTIF(INDIRECT(TEXT("C3:C",0)&amp;ROW()),Tabela1[[#This Row],[Sigla Unidade Orçamentária]]),"000")&amp;"-"&amp;Tabela1[[#This Row],[Sigla Unidade Orçamentária]]&amp;"-PLOA24","")</f>
        <v>008-FMCA-PLOA24</v>
      </c>
      <c r="B10" s="3" t="str">
        <f>IF(C10&lt;&gt;"",_xlfn.XLOOKUP(C10,'Apoio - Lista de UOs'!$A$3:$A$80,'Apoio - Lista de UOs'!$C$3:$C$80),"")</f>
        <v>FUNDO MUNICIPAL DE CONSERVACAO AMBIENTAL - FMCA</v>
      </c>
      <c r="C10" s="143" t="s">
        <v>109</v>
      </c>
      <c r="D10" s="143" t="s">
        <v>135</v>
      </c>
      <c r="E10" s="143" t="s">
        <v>155</v>
      </c>
      <c r="F10" s="145" t="s">
        <v>112</v>
      </c>
      <c r="G10" s="3" t="str">
        <f>IFERROR(VLOOKUP(F10,'Apoio - Funções-Programas'!A:B,2,0),"")</f>
        <v>GESTAO AMBIENTAL</v>
      </c>
      <c r="H10" s="143">
        <v>543</v>
      </c>
      <c r="I10" s="3" t="str">
        <f>IFERROR(VLOOKUP(H10,'Apoio - Funções-Programas'!D:E,2,0),"")</f>
        <v>RECUPERACAO DE AREAS DEGRADADAS</v>
      </c>
      <c r="J10" s="143">
        <v>147</v>
      </c>
      <c r="K10" s="3" t="str">
        <f>IFERROR(VLOOKUP(J10,'Apoio - Funções-Programas'!G:H,2,0),"")</f>
        <v>CIDADE VERDE E SUSTENTÁVEL</v>
      </c>
      <c r="L10" s="143">
        <v>1502</v>
      </c>
      <c r="M10" s="3" t="str">
        <f>IFERROR(VLOOKUP(L10,'Apoio - Lista de ações'!A:B,2,0),"")</f>
        <v>Implementação do Programa Enseada Limpa</v>
      </c>
      <c r="N10" s="143">
        <v>3</v>
      </c>
      <c r="O10" s="143">
        <v>90</v>
      </c>
      <c r="P10" s="145" t="s">
        <v>144</v>
      </c>
      <c r="Q10" s="3" t="str">
        <f>IFERROR(VLOOKUP(P10,'Apoio - Lista de NDs'!$A$22:$B$106,2,0),"")</f>
        <v>OUTROS SERVICOS DE TERCEIROS-PESSOA JURIDICA</v>
      </c>
      <c r="R10" s="143" t="str" cm="1">
        <f t="array" ref="R10">IFERROR(_xlfn.IFS(C10="FME","Todas_FME",C10="FUNDOSAUDE","Todas_FUNDOSAUDE",C10="FMAS","Todas_FMAS",C10="NITPREV","Todas_NITPREV",C10="NITPREVFIN","Todas_NITPREVFIN",C10="NITPREVPREV","Todas_NITPREVPREV",C10="NITTRANS","Todas_NITTRANS",C10="FUMTER","Todas_FUMTER",C10="FUHAB","Todas_FUHAB",C10="FMMU","Todas_FMMU",AND(C10&lt;&gt;"",C10&lt;&gt;"FME",C10&lt;&gt;"FUNDOSAUDE",C10&lt;&gt;"FMAS",C10&lt;&gt;"NITPREV",C10&lt;&gt;"NITPREVFIN",C10&lt;&gt;"NITPREVPREV",C10&lt;&gt;"NITTRANS",C10&lt;&gt;"FUMTER",C10&lt;&gt;"FUHAB",C10&lt;&gt;"FMMU"),"DEMAIS"),"")</f>
        <v>DEMAIS</v>
      </c>
      <c r="S10" s="143" t="s">
        <v>114</v>
      </c>
      <c r="T10" s="3" t="str">
        <f>IFERROR(VLOOKUP(S10,'Apoio CO - Pré-LOA 2024'!B:D,3,0),"")</f>
        <v>Recursos vinculados a fundos</v>
      </c>
      <c r="U10" s="3" t="str">
        <f>IFERROR(VLOOKUP(RIGHT(Tabela1[[#This Row],[Fonte de Recursos]],2),'Apoio - Fontes e Detalhamentos'!A:B,2,0),"")</f>
        <v>Sem especificação de Recurso das Indiretas</v>
      </c>
      <c r="V10" s="143" t="str" cm="1">
        <f t="array" ref="V10">IFERROR(_xlfn.IFS(C10="FME",_xlfn.CONCAT(C10,"_CO_","FR_",LEFT(S10,3)),C10="FUNDOSAUDE",_xlfn.CONCAT(C10,"_CO_","FR_",LEFT(S10,3)),C10="FMAS",_xlfn.CONCAT(C10,"_CO_","FR_",LEFT(S10,3)),C10="NITPREV",_xlfn.CONCAT(C10,"_CO_","FR_",LEFT(S10,3)),C10="NITPREVFIN",_xlfn.CONCAT(C10,"_CO_","FR_",LEFT(S10,3)),C10="NITPREVPREV",_xlfn.CONCAT(C10,"_CO_","FR_",LEFT(S10,3)),C10="NITTRANS",_xlfn.CONCAT(C10,"_CO_","FR_",LEFT(S10,3)),C10="FUMTER",_xlfn.CONCAT(C10,"_CO_","FR_",LEFT(S10,3)),C10="FUHAB",_xlfn.CONCAT(C10,"_CO_","FR_",LEFT(S10,3)),C10="FMMU",_xlfn.CONCAT(C10,"_CO_","FR_",LEFT(S10,3)),Tabela1[[#This Row],[Classif Fonte]]="DEMAIS",_xlfn.CONCAT(Tabela1[[#This Row],[Classif Fonte]],"_CO_","FR_",LEFT(S10,3))),"")</f>
        <v>DEMAIS_CO_FR_759</v>
      </c>
      <c r="W10" s="145" t="s">
        <v>115</v>
      </c>
      <c r="X10" s="3" t="str">
        <f>IFERROR(VLOOKUP(W10,'Apoio CO - Pré-LOA 2024'!G:H,2,0),"")</f>
        <v>Não se aplica</v>
      </c>
      <c r="Z10" s="143" t="s">
        <v>145</v>
      </c>
      <c r="AB10" s="144">
        <v>50000</v>
      </c>
      <c r="AC10" s="143" t="s">
        <v>156</v>
      </c>
      <c r="AD10" s="145" t="s">
        <v>121</v>
      </c>
      <c r="AE10" s="145" t="s">
        <v>121</v>
      </c>
      <c r="AF10" s="145" t="s">
        <v>121</v>
      </c>
      <c r="AG10" s="143" t="s">
        <v>121</v>
      </c>
      <c r="AH10" s="143" t="s">
        <v>157</v>
      </c>
      <c r="AI10" s="145" t="s">
        <v>121</v>
      </c>
      <c r="AJ10" s="145" t="s">
        <v>121</v>
      </c>
      <c r="AK10" s="143" t="str">
        <f t="shared" si="0"/>
        <v>Meta_MeioA</v>
      </c>
      <c r="AL10" s="145" t="s">
        <v>121</v>
      </c>
      <c r="AM10" s="17" t="str">
        <f>IFERROR(VLOOKUP(AL10,'Apoio - Plano de Metas 2023'!C:D,2,0),"")</f>
        <v>Não aplicável</v>
      </c>
      <c r="AN10" s="143" t="s">
        <v>57</v>
      </c>
      <c r="AO10" s="143" t="s">
        <v>121</v>
      </c>
      <c r="AP10" s="143" t="str">
        <f t="shared" si="1"/>
        <v>AptoCatPO</v>
      </c>
      <c r="AQ10" s="143" t="str">
        <f t="shared" si="2"/>
        <v>AptoSubcatPO</v>
      </c>
      <c r="AR10" s="143" t="str">
        <f>IFERROR(VLOOKUP(C10,Função_Padrão!G:H,2,0),"Não apto")</f>
        <v>FuncaoFMCA</v>
      </c>
      <c r="AS10" s="143" t="str">
        <f t="shared" si="3"/>
        <v>FuncaoFMCA</v>
      </c>
      <c r="AT10" s="143" t="str">
        <f t="shared" si="4"/>
        <v>AptoSubfunc</v>
      </c>
      <c r="AU10" s="143" t="str">
        <f t="shared" si="5"/>
        <v>AptoProg</v>
      </c>
      <c r="AV10" s="143" t="str">
        <f t="shared" si="6"/>
        <v>AptoAcao</v>
      </c>
      <c r="AW10" s="143" t="str">
        <f t="shared" si="7"/>
        <v>AptoGND</v>
      </c>
      <c r="AX10" s="143" t="str">
        <f t="shared" si="8"/>
        <v>AptoModApl</v>
      </c>
      <c r="AY10" s="143" t="str">
        <f t="shared" si="9"/>
        <v>AptoElemDesp</v>
      </c>
    </row>
    <row r="11" spans="1:51" ht="69" customHeight="1">
      <c r="A11" s="3" t="str">
        <f ca="1">IF(Tabela1[[#This Row],[Sigla Unidade Orçamentária]]&lt;&gt;"",TEXT(COUNTIF(INDIRECT(TEXT("C3:C",0)&amp;ROW()),Tabela1[[#This Row],[Sigla Unidade Orçamentária]]),"000")&amp;"-"&amp;Tabela1[[#This Row],[Sigla Unidade Orçamentária]]&amp;"-PLOA24","")</f>
        <v>009-FMCA-PLOA24</v>
      </c>
      <c r="B11" s="3" t="str">
        <f>IF(C11&lt;&gt;"",_xlfn.XLOOKUP(C11,'Apoio - Lista de UOs'!$A$3:$A$80,'Apoio - Lista de UOs'!$C$3:$C$80),"")</f>
        <v>FUNDO MUNICIPAL DE CONSERVACAO AMBIENTAL - FMCA</v>
      </c>
      <c r="C11" s="143" t="s">
        <v>109</v>
      </c>
      <c r="D11" s="143" t="s">
        <v>158</v>
      </c>
      <c r="E11" s="143" t="s">
        <v>159</v>
      </c>
      <c r="F11" s="145" t="s">
        <v>112</v>
      </c>
      <c r="G11" s="3" t="str">
        <f>IFERROR(VLOOKUP(F11,'Apoio - Funções-Programas'!A:B,2,0),"")</f>
        <v>GESTAO AMBIENTAL</v>
      </c>
      <c r="H11" s="143">
        <v>122</v>
      </c>
      <c r="I11" s="3" t="str">
        <f>IFERROR(VLOOKUP(H11,'Apoio - Funções-Programas'!D:E,2,0),"")</f>
        <v>ADMINISTRACAO GERAL</v>
      </c>
      <c r="J11" s="143">
        <v>145</v>
      </c>
      <c r="K11" s="3" t="str">
        <f>IFERROR(VLOOKUP(J11,'Apoio - Funções-Programas'!G:H,2,0),"")</f>
        <v>APOIO ADMINISTRATIVO</v>
      </c>
      <c r="L11" s="143">
        <v>4192</v>
      </c>
      <c r="M11" s="3" t="str">
        <f>IFERROR(VLOOKUP(L11,'Apoio - Lista de ações'!A:B,2,0),"")</f>
        <v>Administração Do Fundo</v>
      </c>
      <c r="N11" s="143">
        <v>3</v>
      </c>
      <c r="O11" s="143">
        <v>90</v>
      </c>
      <c r="P11" s="145" t="s">
        <v>113</v>
      </c>
      <c r="Q11" s="3" t="str">
        <f>IFERROR(VLOOKUP(P11,'Apoio - Lista de NDs'!$A$22:$B$106,2,0),"")</f>
        <v>SERVICOS DE CONSULTORIA</v>
      </c>
      <c r="R11" s="143" t="str" cm="1">
        <f t="array" ref="R11">IFERROR(_xlfn.IFS(C11="FME","Todas_FME",C11="FUNDOSAUDE","Todas_FUNDOSAUDE",C11="FMAS","Todas_FMAS",C11="NITPREV","Todas_NITPREV",C11="NITPREVFIN","Todas_NITPREVFIN",C11="NITPREVPREV","Todas_NITPREVPREV",C11="NITTRANS","Todas_NITTRANS",C11="FUMTER","Todas_FUMTER",C11="FUHAB","Todas_FUHAB",C11="FMMU","Todas_FMMU",AND(C11&lt;&gt;"",C11&lt;&gt;"FME",C11&lt;&gt;"FUNDOSAUDE",C11&lt;&gt;"FMAS",C11&lt;&gt;"NITPREV",C11&lt;&gt;"NITPREVFIN",C11&lt;&gt;"NITPREVPREV",C11&lt;&gt;"NITTRANS",C11&lt;&gt;"FUMTER",C11&lt;&gt;"FUHAB",C11&lt;&gt;"FMMU"),"DEMAIS"),"")</f>
        <v>DEMAIS</v>
      </c>
      <c r="S11" s="143" t="s">
        <v>114</v>
      </c>
      <c r="T11" s="3" t="str">
        <f>IFERROR(VLOOKUP(S11,'Apoio CO - Pré-LOA 2024'!B:D,3,0),"")</f>
        <v>Recursos vinculados a fundos</v>
      </c>
      <c r="U11" s="3" t="str">
        <f>IFERROR(VLOOKUP(RIGHT(Tabela1[[#This Row],[Fonte de Recursos]],2),'Apoio - Fontes e Detalhamentos'!A:B,2,0),"")</f>
        <v>Sem especificação de Recurso das Indiretas</v>
      </c>
      <c r="V11" s="143" t="str" cm="1">
        <f t="array" ref="V11">IFERROR(_xlfn.IFS(C11="FME",_xlfn.CONCAT(C11,"_CO_","FR_",LEFT(S11,3)),C11="FUNDOSAUDE",_xlfn.CONCAT(C11,"_CO_","FR_",LEFT(S11,3)),C11="FMAS",_xlfn.CONCAT(C11,"_CO_","FR_",LEFT(S11,3)),C11="NITPREV",_xlfn.CONCAT(C11,"_CO_","FR_",LEFT(S11,3)),C11="NITPREVFIN",_xlfn.CONCAT(C11,"_CO_","FR_",LEFT(S11,3)),C11="NITPREVPREV",_xlfn.CONCAT(C11,"_CO_","FR_",LEFT(S11,3)),C11="NITTRANS",_xlfn.CONCAT(C11,"_CO_","FR_",LEFT(S11,3)),C11="FUMTER",_xlfn.CONCAT(C11,"_CO_","FR_",LEFT(S11,3)),C11="FUHAB",_xlfn.CONCAT(C11,"_CO_","FR_",LEFT(S11,3)),C11="FMMU",_xlfn.CONCAT(C11,"_CO_","FR_",LEFT(S11,3)),Tabela1[[#This Row],[Classif Fonte]]="DEMAIS",_xlfn.CONCAT(Tabela1[[#This Row],[Classif Fonte]],"_CO_","FR_",LEFT(S11,3))),"")</f>
        <v>DEMAIS_CO_FR_759</v>
      </c>
      <c r="W11" s="145" t="s">
        <v>115</v>
      </c>
      <c r="X11" s="3" t="str">
        <f>IFERROR(VLOOKUP(W11,'Apoio CO - Pré-LOA 2024'!G:H,2,0),"")</f>
        <v>Não se aplica</v>
      </c>
      <c r="Z11" s="143" t="s">
        <v>145</v>
      </c>
      <c r="AB11" s="144">
        <v>600000</v>
      </c>
      <c r="AC11" s="143" t="s">
        <v>160</v>
      </c>
      <c r="AD11" s="145" t="s">
        <v>121</v>
      </c>
      <c r="AE11" s="145" t="s">
        <v>121</v>
      </c>
      <c r="AF11" s="145" t="s">
        <v>121</v>
      </c>
      <c r="AG11" s="143" t="s">
        <v>121</v>
      </c>
      <c r="AH11" s="143" t="s">
        <v>161</v>
      </c>
      <c r="AI11" s="145" t="s">
        <v>121</v>
      </c>
      <c r="AJ11" s="145" t="s">
        <v>121</v>
      </c>
      <c r="AK11" s="143" t="str">
        <f t="shared" si="0"/>
        <v>Meta_MeioA</v>
      </c>
      <c r="AL11" s="145" t="s">
        <v>121</v>
      </c>
      <c r="AM11" s="17" t="str">
        <f>IFERROR(VLOOKUP(AL11,'Apoio - Plano de Metas 2023'!C:D,2,0),"")</f>
        <v>Não aplicável</v>
      </c>
      <c r="AN11" s="143" t="s">
        <v>57</v>
      </c>
      <c r="AO11" s="143" t="s">
        <v>121</v>
      </c>
      <c r="AP11" s="143" t="str">
        <f t="shared" si="1"/>
        <v>AptoCatPO</v>
      </c>
      <c r="AQ11" s="143" t="str">
        <f t="shared" si="2"/>
        <v>AptoSubcatPO</v>
      </c>
      <c r="AR11" s="143" t="str">
        <f>IFERROR(VLOOKUP(C11,Função_Padrão!G:H,2,0),"Não apto")</f>
        <v>FuncaoFMCA</v>
      </c>
      <c r="AS11" s="143" t="str">
        <f t="shared" si="3"/>
        <v>FuncaoFMCA</v>
      </c>
      <c r="AT11" s="143" t="str">
        <f t="shared" si="4"/>
        <v>AptoSubfunc</v>
      </c>
      <c r="AU11" s="143" t="str">
        <f t="shared" si="5"/>
        <v>AptoProg</v>
      </c>
      <c r="AV11" s="143" t="str">
        <f t="shared" si="6"/>
        <v>AptoAcao</v>
      </c>
      <c r="AW11" s="143" t="str">
        <f t="shared" si="7"/>
        <v>AptoGND</v>
      </c>
      <c r="AX11" s="143" t="str">
        <f t="shared" si="8"/>
        <v>AptoModApl</v>
      </c>
      <c r="AY11" s="143" t="str">
        <f t="shared" si="9"/>
        <v>AptoElemDesp</v>
      </c>
    </row>
    <row r="12" spans="1:51" ht="69" customHeight="1">
      <c r="A12" s="3" t="str">
        <f ca="1">IF(Tabela1[[#This Row],[Sigla Unidade Orçamentária]]&lt;&gt;"",TEXT(COUNTIF(INDIRECT(TEXT("C3:C",0)&amp;ROW()),Tabela1[[#This Row],[Sigla Unidade Orçamentária]]),"000")&amp;"-"&amp;Tabela1[[#This Row],[Sigla Unidade Orçamentária]]&amp;"-PLOA24","")</f>
        <v>010-FMCA-PLOA24</v>
      </c>
      <c r="B12" s="3" t="str">
        <f>IF(C12&lt;&gt;"",_xlfn.XLOOKUP(C12,'Apoio - Lista de UOs'!$A$3:$A$80,'Apoio - Lista de UOs'!$C$3:$C$80),"")</f>
        <v>FUNDO MUNICIPAL DE CONSERVACAO AMBIENTAL - FMCA</v>
      </c>
      <c r="C12" s="143" t="s">
        <v>109</v>
      </c>
      <c r="D12" s="143" t="s">
        <v>162</v>
      </c>
      <c r="E12" s="143" t="s">
        <v>163</v>
      </c>
      <c r="F12" s="145" t="s">
        <v>112</v>
      </c>
      <c r="G12" s="3" t="str">
        <f>IFERROR(VLOOKUP(F12,'Apoio - Funções-Programas'!A:B,2,0),"")</f>
        <v>GESTAO AMBIENTAL</v>
      </c>
      <c r="H12" s="143">
        <v>543</v>
      </c>
      <c r="I12" s="3" t="str">
        <f>IFERROR(VLOOKUP(H12,'Apoio - Funções-Programas'!D:E,2,0),"")</f>
        <v>RECUPERACAO DE AREAS DEGRADADAS</v>
      </c>
      <c r="J12" s="143">
        <v>132</v>
      </c>
      <c r="K12" s="3" t="str">
        <f>IFERROR(VLOOKUP(J12,'Apoio - Funções-Programas'!G:H,2,0),"")</f>
        <v>RESILIÊNCIA A DESASTRES</v>
      </c>
      <c r="L12" s="143">
        <v>3074</v>
      </c>
      <c r="M12" s="3" t="str">
        <f>IFERROR(VLOOKUP(L12,'Apoio - Lista de ações'!A:B,2,0),"")</f>
        <v>Reflorestamento De Encostas E Áreas Estratégicas</v>
      </c>
      <c r="N12" s="143">
        <v>3</v>
      </c>
      <c r="O12" s="143">
        <v>90</v>
      </c>
      <c r="P12" s="145" t="s">
        <v>144</v>
      </c>
      <c r="Q12" s="3" t="str">
        <f>IFERROR(VLOOKUP(P12,'Apoio - Lista de NDs'!$A$22:$B$106,2,0),"")</f>
        <v>OUTROS SERVICOS DE TERCEIROS-PESSOA JURIDICA</v>
      </c>
      <c r="R12" s="143" t="str" cm="1">
        <f t="array" ref="R12">IFERROR(_xlfn.IFS(C12="FME","Todas_FME",C12="FUNDOSAUDE","Todas_FUNDOSAUDE",C12="FMAS","Todas_FMAS",C12="NITPREV","Todas_NITPREV",C12="NITPREVFIN","Todas_NITPREVFIN",C12="NITPREVPREV","Todas_NITPREVPREV",C12="NITTRANS","Todas_NITTRANS",C12="FUMTER","Todas_FUMTER",C12="FUHAB","Todas_FUHAB",C12="FMMU","Todas_FMMU",AND(C12&lt;&gt;"",C12&lt;&gt;"FME",C12&lt;&gt;"FUNDOSAUDE",C12&lt;&gt;"FMAS",C12&lt;&gt;"NITPREV",C12&lt;&gt;"NITPREVFIN",C12&lt;&gt;"NITPREVPREV",C12&lt;&gt;"NITTRANS",C12&lt;&gt;"FUMTER",C12&lt;&gt;"FUHAB",C12&lt;&gt;"FMMU"),"DEMAIS"),"")</f>
        <v>DEMAIS</v>
      </c>
      <c r="S12" s="143" t="s">
        <v>148</v>
      </c>
      <c r="T12" s="3" t="str">
        <f>IFERROR(VLOOKUP(S12,'Apoio CO - Pré-LOA 2024'!B:D,3,0),"")</f>
        <v>Outros Recursos Vinculados</v>
      </c>
      <c r="U12" s="3" t="str">
        <f>IFERROR(VLOOKUP(RIGHT(Tabela1[[#This Row],[Fonte de Recursos]],2),'Apoio - Fontes e Detalhamentos'!A:B,2,0),"")</f>
        <v>Rendimento Financeiro das Indiretas</v>
      </c>
      <c r="V12" s="143" t="str" cm="1">
        <f t="array" ref="V12">IFERROR(_xlfn.IFS(C12="FME",_xlfn.CONCAT(C12,"_CO_","FR_",LEFT(S12,3)),C12="FUNDOSAUDE",_xlfn.CONCAT(C12,"_CO_","FR_",LEFT(S12,3)),C12="FMAS",_xlfn.CONCAT(C12,"_CO_","FR_",LEFT(S12,3)),C12="NITPREV",_xlfn.CONCAT(C12,"_CO_","FR_",LEFT(S12,3)),C12="NITPREVFIN",_xlfn.CONCAT(C12,"_CO_","FR_",LEFT(S12,3)),C12="NITPREVPREV",_xlfn.CONCAT(C12,"_CO_","FR_",LEFT(S12,3)),C12="NITTRANS",_xlfn.CONCAT(C12,"_CO_","FR_",LEFT(S12,3)),C12="FUMTER",_xlfn.CONCAT(C12,"_CO_","FR_",LEFT(S12,3)),C12="FUHAB",_xlfn.CONCAT(C12,"_CO_","FR_",LEFT(S12,3)),C12="FMMU",_xlfn.CONCAT(C12,"_CO_","FR_",LEFT(S12,3)),Tabela1[[#This Row],[Classif Fonte]]="DEMAIS",_xlfn.CONCAT(Tabela1[[#This Row],[Classif Fonte]],"_CO_","FR_",LEFT(S12,3))),"")</f>
        <v>DEMAIS_CO_FR_899</v>
      </c>
      <c r="W12" s="145" t="s">
        <v>115</v>
      </c>
      <c r="X12" s="3" t="str">
        <f>IFERROR(VLOOKUP(W12,'Apoio CO - Pré-LOA 2024'!G:H,2,0),"")</f>
        <v>Não se aplica</v>
      </c>
      <c r="Z12" s="143" t="s">
        <v>135</v>
      </c>
      <c r="AB12" s="144">
        <v>159000</v>
      </c>
      <c r="AC12" s="143" t="s">
        <v>164</v>
      </c>
      <c r="AD12" s="145" t="s">
        <v>165</v>
      </c>
      <c r="AE12" s="145" t="s">
        <v>166</v>
      </c>
      <c r="AF12" s="145" t="s">
        <v>167</v>
      </c>
      <c r="AG12" s="143" t="s">
        <v>121</v>
      </c>
      <c r="AH12" s="143" t="s">
        <v>157</v>
      </c>
      <c r="AI12" s="145" t="s">
        <v>121</v>
      </c>
      <c r="AJ12" s="145" t="s">
        <v>121</v>
      </c>
      <c r="AK12" s="143" t="str">
        <f t="shared" si="0"/>
        <v>Meta_MeioA</v>
      </c>
      <c r="AL12" s="145" t="s">
        <v>121</v>
      </c>
      <c r="AM12" s="17" t="str">
        <f>IFERROR(VLOOKUP(AL12,'Apoio - Plano de Metas 2023'!C:D,2,0),"")</f>
        <v>Não aplicável</v>
      </c>
      <c r="AN12" s="143" t="s">
        <v>57</v>
      </c>
      <c r="AO12" s="143" t="s">
        <v>121</v>
      </c>
      <c r="AP12" s="143" t="str">
        <f t="shared" si="1"/>
        <v>AptoCatPO</v>
      </c>
      <c r="AQ12" s="143" t="str">
        <f t="shared" si="2"/>
        <v>AptoSubcatPO</v>
      </c>
      <c r="AR12" s="143" t="str">
        <f>IFERROR(VLOOKUP(C12,Função_Padrão!G:H,2,0),"Não apto")</f>
        <v>FuncaoFMCA</v>
      </c>
      <c r="AS12" s="143" t="str">
        <f t="shared" si="3"/>
        <v>FuncaoFMCA</v>
      </c>
      <c r="AT12" s="143" t="str">
        <f t="shared" si="4"/>
        <v>AptoSubfunc</v>
      </c>
      <c r="AU12" s="143" t="str">
        <f t="shared" si="5"/>
        <v>AptoProg</v>
      </c>
      <c r="AV12" s="143" t="str">
        <f t="shared" si="6"/>
        <v>AptoAcao</v>
      </c>
      <c r="AW12" s="143" t="str">
        <f t="shared" si="7"/>
        <v>AptoGND</v>
      </c>
      <c r="AX12" s="143" t="str">
        <f t="shared" si="8"/>
        <v>AptoModApl</v>
      </c>
      <c r="AY12" s="143" t="str">
        <f t="shared" si="9"/>
        <v>AptoElemDesp</v>
      </c>
    </row>
    <row r="13" spans="1:51" ht="69" customHeight="1">
      <c r="A13" s="3" t="str">
        <f ca="1">IF(Tabela1[[#This Row],[Sigla Unidade Orçamentária]]&lt;&gt;"",TEXT(COUNTIF(INDIRECT(TEXT("C3:C",0)&amp;ROW()),Tabela1[[#This Row],[Sigla Unidade Orçamentária]]),"000")&amp;"-"&amp;Tabela1[[#This Row],[Sigla Unidade Orçamentária]]&amp;"-PLOA24","")</f>
        <v>011-FMCA-PLOA24</v>
      </c>
      <c r="B13" s="3" t="str">
        <f>IF(C13&lt;&gt;"",_xlfn.XLOOKUP(C13,'Apoio - Lista de UOs'!$A$3:$A$80,'Apoio - Lista de UOs'!$C$3:$C$80),"")</f>
        <v>FUNDO MUNICIPAL DE CONSERVACAO AMBIENTAL - FMCA</v>
      </c>
      <c r="C13" s="143" t="s">
        <v>109</v>
      </c>
      <c r="D13" s="143" t="s">
        <v>135</v>
      </c>
      <c r="E13" s="143" t="s">
        <v>168</v>
      </c>
      <c r="F13" s="145" t="s">
        <v>112</v>
      </c>
      <c r="G13" s="3" t="str">
        <f>IFERROR(VLOOKUP(F13,'Apoio - Funções-Programas'!A:B,2,0),"")</f>
        <v>GESTAO AMBIENTAL</v>
      </c>
      <c r="H13" s="143">
        <v>541</v>
      </c>
      <c r="I13" s="3" t="str">
        <f>IFERROR(VLOOKUP(H13,'Apoio - Funções-Programas'!D:E,2,0),"")</f>
        <v>PRESERVACAO E CONSERVACAO AMBIENTAL</v>
      </c>
      <c r="J13" s="143">
        <v>147</v>
      </c>
      <c r="K13" s="3" t="str">
        <f>IFERROR(VLOOKUP(J13,'Apoio - Funções-Programas'!G:H,2,0),"")</f>
        <v>CIDADE VERDE E SUSTENTÁVEL</v>
      </c>
      <c r="L13" s="143">
        <v>6921</v>
      </c>
      <c r="M13" s="3" t="str">
        <f>IFERROR(VLOOKUP(L13,'Apoio - Lista de ações'!A:B,2,0),"")</f>
        <v>Implantação e gestão das unidades de conservação</v>
      </c>
      <c r="N13" s="143">
        <v>3</v>
      </c>
      <c r="O13" s="143">
        <v>90</v>
      </c>
      <c r="P13" s="145" t="s">
        <v>144</v>
      </c>
      <c r="Q13" s="3" t="str">
        <f>IFERROR(VLOOKUP(P13,'Apoio - Lista de NDs'!$A$22:$B$106,2,0),"")</f>
        <v>OUTROS SERVICOS DE TERCEIROS-PESSOA JURIDICA</v>
      </c>
      <c r="R13" s="143" t="str" cm="1">
        <f t="array" ref="R13">IFERROR(_xlfn.IFS(C13="FME","Todas_FME",C13="FUNDOSAUDE","Todas_FUNDOSAUDE",C13="FMAS","Todas_FMAS",C13="NITPREV","Todas_NITPREV",C13="NITPREVFIN","Todas_NITPREVFIN",C13="NITPREVPREV","Todas_NITPREVPREV",C13="NITTRANS","Todas_NITTRANS",C13="FUMTER","Todas_FUMTER",C13="FUHAB","Todas_FUHAB",C13="FMMU","Todas_FMMU",AND(C13&lt;&gt;"",C13&lt;&gt;"FME",C13&lt;&gt;"FUNDOSAUDE",C13&lt;&gt;"FMAS",C13&lt;&gt;"NITPREV",C13&lt;&gt;"NITPREVFIN",C13&lt;&gt;"NITPREVPREV",C13&lt;&gt;"NITTRANS",C13&lt;&gt;"FUMTER",C13&lt;&gt;"FUHAB",C13&lt;&gt;"FMMU"),"DEMAIS"),"")</f>
        <v>DEMAIS</v>
      </c>
      <c r="S13" s="143" t="s">
        <v>114</v>
      </c>
      <c r="T13" s="3" t="str">
        <f>IFERROR(VLOOKUP(S13,'Apoio CO - Pré-LOA 2024'!B:D,3,0),"")</f>
        <v>Recursos vinculados a fundos</v>
      </c>
      <c r="U13" s="3" t="str">
        <f>IFERROR(VLOOKUP(RIGHT(Tabela1[[#This Row],[Fonte de Recursos]],2),'Apoio - Fontes e Detalhamentos'!A:B,2,0),"")</f>
        <v>Sem especificação de Recurso das Indiretas</v>
      </c>
      <c r="V13" s="143" t="str" cm="1">
        <f t="array" ref="V13">IFERROR(_xlfn.IFS(C13="FME",_xlfn.CONCAT(C13,"_CO_","FR_",LEFT(S13,3)),C13="FUNDOSAUDE",_xlfn.CONCAT(C13,"_CO_","FR_",LEFT(S13,3)),C13="FMAS",_xlfn.CONCAT(C13,"_CO_","FR_",LEFT(S13,3)),C13="NITPREV",_xlfn.CONCAT(C13,"_CO_","FR_",LEFT(S13,3)),C13="NITPREVFIN",_xlfn.CONCAT(C13,"_CO_","FR_",LEFT(S13,3)),C13="NITPREVPREV",_xlfn.CONCAT(C13,"_CO_","FR_",LEFT(S13,3)),C13="NITTRANS",_xlfn.CONCAT(C13,"_CO_","FR_",LEFT(S13,3)),C13="FUMTER",_xlfn.CONCAT(C13,"_CO_","FR_",LEFT(S13,3)),C13="FUHAB",_xlfn.CONCAT(C13,"_CO_","FR_",LEFT(S13,3)),C13="FMMU",_xlfn.CONCAT(C13,"_CO_","FR_",LEFT(S13,3)),Tabela1[[#This Row],[Classif Fonte]]="DEMAIS",_xlfn.CONCAT(Tabela1[[#This Row],[Classif Fonte]],"_CO_","FR_",LEFT(S13,3))),"")</f>
        <v>DEMAIS_CO_FR_759</v>
      </c>
      <c r="W13" s="145" t="s">
        <v>115</v>
      </c>
      <c r="X13" s="3" t="str">
        <f>IFERROR(VLOOKUP(W13,'Apoio CO - Pré-LOA 2024'!G:H,2,0),"")</f>
        <v>Não se aplica</v>
      </c>
      <c r="Z13" s="143" t="s">
        <v>145</v>
      </c>
      <c r="AB13" s="144">
        <v>50000</v>
      </c>
      <c r="AC13" s="143" t="s">
        <v>169</v>
      </c>
      <c r="AD13" s="145" t="s">
        <v>121</v>
      </c>
      <c r="AE13" s="145" t="s">
        <v>121</v>
      </c>
      <c r="AF13" s="145" t="s">
        <v>121</v>
      </c>
      <c r="AG13" s="143" t="s">
        <v>121</v>
      </c>
      <c r="AH13" s="143" t="s">
        <v>170</v>
      </c>
      <c r="AI13" s="145" t="s">
        <v>121</v>
      </c>
      <c r="AJ13" s="145" t="s">
        <v>121</v>
      </c>
      <c r="AK13" s="143" t="str">
        <f t="shared" si="0"/>
        <v>Meta_MeioA</v>
      </c>
      <c r="AL13" s="145" t="s">
        <v>121</v>
      </c>
      <c r="AM13" s="17" t="str">
        <f>IFERROR(VLOOKUP(AL13,'Apoio - Plano de Metas 2023'!C:D,2,0),"")</f>
        <v>Não aplicável</v>
      </c>
      <c r="AN13" s="143" t="s">
        <v>57</v>
      </c>
      <c r="AO13" s="143" t="s">
        <v>121</v>
      </c>
      <c r="AP13" s="143" t="str">
        <f t="shared" si="1"/>
        <v>AptoCatPO</v>
      </c>
      <c r="AQ13" s="143" t="str">
        <f t="shared" si="2"/>
        <v>AptoSubcatPO</v>
      </c>
      <c r="AR13" s="143" t="str">
        <f>IFERROR(VLOOKUP(C13,Função_Padrão!G:H,2,0),"Não apto")</f>
        <v>FuncaoFMCA</v>
      </c>
      <c r="AS13" s="143" t="str">
        <f t="shared" si="3"/>
        <v>FuncaoFMCA</v>
      </c>
      <c r="AT13" s="143" t="str">
        <f t="shared" si="4"/>
        <v>AptoSubfunc</v>
      </c>
      <c r="AU13" s="143" t="str">
        <f t="shared" si="5"/>
        <v>AptoProg</v>
      </c>
      <c r="AV13" s="143" t="str">
        <f t="shared" si="6"/>
        <v>AptoAcao</v>
      </c>
      <c r="AW13" s="143" t="str">
        <f t="shared" si="7"/>
        <v>AptoGND</v>
      </c>
      <c r="AX13" s="143" t="str">
        <f t="shared" si="8"/>
        <v>AptoModApl</v>
      </c>
      <c r="AY13" s="143" t="str">
        <f t="shared" si="9"/>
        <v>AptoElemDesp</v>
      </c>
    </row>
    <row r="14" spans="1:51" ht="69" customHeight="1">
      <c r="A14" s="3" t="str">
        <f ca="1">IF(Tabela1[[#This Row],[Sigla Unidade Orçamentária]]&lt;&gt;"",TEXT(COUNTIF(INDIRECT(TEXT("C3:C",0)&amp;ROW()),Tabela1[[#This Row],[Sigla Unidade Orçamentária]]),"000")&amp;"-"&amp;Tabela1[[#This Row],[Sigla Unidade Orçamentária]]&amp;"-PLOA24","")</f>
        <v>012-FMCA-PLOA24</v>
      </c>
      <c r="B14" s="3" t="str">
        <f>IF(C14&lt;&gt;"",_xlfn.XLOOKUP(C14,'Apoio - Lista de UOs'!$A$3:$A$80,'Apoio - Lista de UOs'!$C$3:$C$80),"")</f>
        <v>FUNDO MUNICIPAL DE CONSERVACAO AMBIENTAL - FMCA</v>
      </c>
      <c r="C14" s="143" t="s">
        <v>109</v>
      </c>
      <c r="D14" s="143" t="s">
        <v>135</v>
      </c>
      <c r="E14" s="143" t="s">
        <v>171</v>
      </c>
      <c r="F14" s="145" t="s">
        <v>112</v>
      </c>
      <c r="G14" s="3" t="str">
        <f>IFERROR(VLOOKUP(F14,'Apoio - Funções-Programas'!A:B,2,0),"")</f>
        <v>GESTAO AMBIENTAL</v>
      </c>
      <c r="H14" s="143">
        <v>541</v>
      </c>
      <c r="I14" s="3" t="str">
        <f>IFERROR(VLOOKUP(H14,'Apoio - Funções-Programas'!D:E,2,0),"")</f>
        <v>PRESERVACAO E CONSERVACAO AMBIENTAL</v>
      </c>
      <c r="J14" s="143">
        <v>114</v>
      </c>
      <c r="K14" s="3" t="str">
        <f>IFERROR(VLOOKUP(J14,'Apoio - Funções-Programas'!G:H,2,0),"")</f>
        <v>PROTEÇÃO À FAUNA</v>
      </c>
      <c r="L14" s="143">
        <v>5148</v>
      </c>
      <c r="M14" s="3" t="str">
        <f>IFERROR(VLOOKUP(L14,'Apoio - Lista de ações'!A:B,2,0),"")</f>
        <v>Implantação e manutenção do Centro de Triagem e Reabilitação da Fauna Silvestre</v>
      </c>
      <c r="N14" s="143">
        <v>3</v>
      </c>
      <c r="O14" s="143">
        <v>90</v>
      </c>
      <c r="P14" s="145" t="s">
        <v>144</v>
      </c>
      <c r="Q14" s="3" t="str">
        <f>IFERROR(VLOOKUP(P14,'Apoio - Lista de NDs'!$A$22:$B$106,2,0),"")</f>
        <v>OUTROS SERVICOS DE TERCEIROS-PESSOA JURIDICA</v>
      </c>
      <c r="R14" s="143" t="str" cm="1">
        <f t="array" ref="R14">IFERROR(_xlfn.IFS(C14="FME","Todas_FME",C14="FUNDOSAUDE","Todas_FUNDOSAUDE",C14="FMAS","Todas_FMAS",C14="NITPREV","Todas_NITPREV",C14="NITPREVFIN","Todas_NITPREVFIN",C14="NITPREVPREV","Todas_NITPREVPREV",C14="NITTRANS","Todas_NITTRANS",C14="FUMTER","Todas_FUMTER",C14="FUHAB","Todas_FUHAB",C14="FMMU","Todas_FMMU",AND(C14&lt;&gt;"",C14&lt;&gt;"FME",C14&lt;&gt;"FUNDOSAUDE",C14&lt;&gt;"FMAS",C14&lt;&gt;"NITPREV",C14&lt;&gt;"NITPREVFIN",C14&lt;&gt;"NITPREVPREV",C14&lt;&gt;"NITTRANS",C14&lt;&gt;"FUMTER",C14&lt;&gt;"FUHAB",C14&lt;&gt;"FMMU"),"DEMAIS"),"")</f>
        <v>DEMAIS</v>
      </c>
      <c r="S14" s="143" t="s">
        <v>148</v>
      </c>
      <c r="T14" s="3" t="str">
        <f>IFERROR(VLOOKUP(S14,'Apoio CO - Pré-LOA 2024'!B:D,3,0),"")</f>
        <v>Outros Recursos Vinculados</v>
      </c>
      <c r="U14" s="3" t="str">
        <f>IFERROR(VLOOKUP(RIGHT(Tabela1[[#This Row],[Fonte de Recursos]],2),'Apoio - Fontes e Detalhamentos'!A:B,2,0),"")</f>
        <v>Rendimento Financeiro das Indiretas</v>
      </c>
      <c r="V14" s="143" t="str" cm="1">
        <f t="array" ref="V14">IFERROR(_xlfn.IFS(C14="FME",_xlfn.CONCAT(C14,"_CO_","FR_",LEFT(S14,3)),C14="FUNDOSAUDE",_xlfn.CONCAT(C14,"_CO_","FR_",LEFT(S14,3)),C14="FMAS",_xlfn.CONCAT(C14,"_CO_","FR_",LEFT(S14,3)),C14="NITPREV",_xlfn.CONCAT(C14,"_CO_","FR_",LEFT(S14,3)),C14="NITPREVFIN",_xlfn.CONCAT(C14,"_CO_","FR_",LEFT(S14,3)),C14="NITPREVPREV",_xlfn.CONCAT(C14,"_CO_","FR_",LEFT(S14,3)),C14="NITTRANS",_xlfn.CONCAT(C14,"_CO_","FR_",LEFT(S14,3)),C14="FUMTER",_xlfn.CONCAT(C14,"_CO_","FR_",LEFT(S14,3)),C14="FUHAB",_xlfn.CONCAT(C14,"_CO_","FR_",LEFT(S14,3)),C14="FMMU",_xlfn.CONCAT(C14,"_CO_","FR_",LEFT(S14,3)),Tabela1[[#This Row],[Classif Fonte]]="DEMAIS",_xlfn.CONCAT(Tabela1[[#This Row],[Classif Fonte]],"_CO_","FR_",LEFT(S14,3))),"")</f>
        <v>DEMAIS_CO_FR_899</v>
      </c>
      <c r="W14" s="145" t="s">
        <v>115</v>
      </c>
      <c r="X14" s="3" t="str">
        <f>IFERROR(VLOOKUP(W14,'Apoio CO - Pré-LOA 2024'!G:H,2,0),"")</f>
        <v>Não se aplica</v>
      </c>
      <c r="Z14" s="143" t="s">
        <v>145</v>
      </c>
      <c r="AB14" s="144">
        <v>104374</v>
      </c>
      <c r="AC14" s="143" t="s">
        <v>172</v>
      </c>
      <c r="AD14" s="145" t="s">
        <v>121</v>
      </c>
      <c r="AE14" s="145" t="s">
        <v>121</v>
      </c>
      <c r="AF14" s="145" t="s">
        <v>121</v>
      </c>
      <c r="AG14" s="143" t="s">
        <v>121</v>
      </c>
      <c r="AH14" s="143" t="s">
        <v>173</v>
      </c>
      <c r="AI14" s="145" t="s">
        <v>121</v>
      </c>
      <c r="AJ14" s="145" t="s">
        <v>121</v>
      </c>
      <c r="AK14" s="143" t="str">
        <f t="shared" si="0"/>
        <v>Meta_MeioA</v>
      </c>
      <c r="AL14" s="145" t="s">
        <v>121</v>
      </c>
      <c r="AM14" s="17" t="str">
        <f>IFERROR(VLOOKUP(AL14,'Apoio - Plano de Metas 2023'!C:D,2,0),"")</f>
        <v>Não aplicável</v>
      </c>
      <c r="AN14" s="143" t="s">
        <v>57</v>
      </c>
      <c r="AO14" s="143" t="s">
        <v>121</v>
      </c>
      <c r="AP14" s="143" t="str">
        <f t="shared" si="1"/>
        <v>AptoCatPO</v>
      </c>
      <c r="AQ14" s="143" t="str">
        <f t="shared" si="2"/>
        <v>AptoSubcatPO</v>
      </c>
      <c r="AR14" s="143" t="str">
        <f>IFERROR(VLOOKUP(C14,Função_Padrão!G:H,2,0),"Não apto")</f>
        <v>FuncaoFMCA</v>
      </c>
      <c r="AS14" s="143" t="str">
        <f t="shared" si="3"/>
        <v>FuncaoFMCA</v>
      </c>
      <c r="AT14" s="143" t="str">
        <f t="shared" si="4"/>
        <v>AptoSubfunc</v>
      </c>
      <c r="AU14" s="143" t="str">
        <f t="shared" si="5"/>
        <v>AptoProg</v>
      </c>
      <c r="AV14" s="143" t="str">
        <f t="shared" si="6"/>
        <v>AptoAcao</v>
      </c>
      <c r="AW14" s="143" t="str">
        <f t="shared" si="7"/>
        <v>AptoGND</v>
      </c>
      <c r="AX14" s="143" t="str">
        <f t="shared" si="8"/>
        <v>AptoModApl</v>
      </c>
      <c r="AY14" s="143" t="str">
        <f t="shared" si="9"/>
        <v>AptoElemDesp</v>
      </c>
    </row>
    <row r="15" spans="1:51" ht="69" customHeight="1">
      <c r="A15" s="3" t="str">
        <f ca="1">IF(Tabela1[[#This Row],[Sigla Unidade Orçamentária]]&lt;&gt;"",TEXT(COUNTIF(INDIRECT(TEXT("C3:C",0)&amp;ROW()),Tabela1[[#This Row],[Sigla Unidade Orçamentária]]),"000")&amp;"-"&amp;Tabela1[[#This Row],[Sigla Unidade Orçamentária]]&amp;"-PLOA24","")</f>
        <v>013-FMCA-PLOA24</v>
      </c>
      <c r="B15" s="3" t="str">
        <f>IF(C15&lt;&gt;"",_xlfn.XLOOKUP(C15,'Apoio - Lista de UOs'!$A$3:$A$80,'Apoio - Lista de UOs'!$C$3:$C$80),"")</f>
        <v>FUNDO MUNICIPAL DE CONSERVACAO AMBIENTAL - FMCA</v>
      </c>
      <c r="C15" s="143" t="s">
        <v>109</v>
      </c>
      <c r="D15" s="143" t="s">
        <v>125</v>
      </c>
      <c r="E15" s="143" t="s">
        <v>174</v>
      </c>
      <c r="F15" s="145" t="s">
        <v>112</v>
      </c>
      <c r="G15" s="3" t="str">
        <f>IFERROR(VLOOKUP(F15,'Apoio - Funções-Programas'!A:B,2,0),"")</f>
        <v>GESTAO AMBIENTAL</v>
      </c>
      <c r="H15" s="143">
        <v>122</v>
      </c>
      <c r="I15" s="3" t="str">
        <f>IFERROR(VLOOKUP(H15,'Apoio - Funções-Programas'!D:E,2,0),"")</f>
        <v>ADMINISTRACAO GERAL</v>
      </c>
      <c r="J15" s="143">
        <v>145</v>
      </c>
      <c r="K15" s="3" t="str">
        <f>IFERROR(VLOOKUP(J15,'Apoio - Funções-Programas'!G:H,2,0),"")</f>
        <v>APOIO ADMINISTRATIVO</v>
      </c>
      <c r="L15" s="143">
        <v>6187</v>
      </c>
      <c r="M15" s="3" t="str">
        <f>IFERROR(VLOOKUP(L15,'Apoio - Lista de ações'!A:B,2,0),"")</f>
        <v>Locação e Gerenciamento de Veículos</v>
      </c>
      <c r="N15" s="143">
        <v>3</v>
      </c>
      <c r="O15" s="143">
        <v>90</v>
      </c>
      <c r="P15" s="145" t="s">
        <v>127</v>
      </c>
      <c r="Q15" s="3" t="str">
        <f>IFERROR(VLOOKUP(P15,'Apoio - Lista de NDs'!$A$22:$B$106,2,0),"")</f>
        <v>PASSAGENS E DESPESAS COM LOCOMOCAO</v>
      </c>
      <c r="R15" s="143" t="str" cm="1">
        <f t="array" ref="R15">IFERROR(_xlfn.IFS(C15="FME","Todas_FME",C15="FUNDOSAUDE","Todas_FUNDOSAUDE",C15="FMAS","Todas_FMAS",C15="NITPREV","Todas_NITPREV",C15="NITPREVFIN","Todas_NITPREVFIN",C15="NITPREVPREV","Todas_NITPREVPREV",C15="NITTRANS","Todas_NITTRANS",C15="FUMTER","Todas_FUMTER",C15="FUHAB","Todas_FUHAB",C15="FMMU","Todas_FMMU",AND(C15&lt;&gt;"",C15&lt;&gt;"FME",C15&lt;&gt;"FUNDOSAUDE",C15&lt;&gt;"FMAS",C15&lt;&gt;"NITPREV",C15&lt;&gt;"NITPREVFIN",C15&lt;&gt;"NITPREVPREV",C15&lt;&gt;"NITTRANS",C15&lt;&gt;"FUMTER",C15&lt;&gt;"FUHAB",C15&lt;&gt;"FMMU"),"DEMAIS"),"")</f>
        <v>DEMAIS</v>
      </c>
      <c r="S15" s="143" t="s">
        <v>114</v>
      </c>
      <c r="T15" s="3" t="str">
        <f>IFERROR(VLOOKUP(S15,'Apoio CO - Pré-LOA 2024'!B:D,3,0),"")</f>
        <v>Recursos vinculados a fundos</v>
      </c>
      <c r="U15" s="3" t="str">
        <f>IFERROR(VLOOKUP(RIGHT(Tabela1[[#This Row],[Fonte de Recursos]],2),'Apoio - Fontes e Detalhamentos'!A:B,2,0),"")</f>
        <v>Sem especificação de Recurso das Indiretas</v>
      </c>
      <c r="V15" s="143" t="str" cm="1">
        <f t="array" ref="V15">IFERROR(_xlfn.IFS(C15="FME",_xlfn.CONCAT(C15,"_CO_","FR_",LEFT(S15,3)),C15="FUNDOSAUDE",_xlfn.CONCAT(C15,"_CO_","FR_",LEFT(S15,3)),C15="FMAS",_xlfn.CONCAT(C15,"_CO_","FR_",LEFT(S15,3)),C15="NITPREV",_xlfn.CONCAT(C15,"_CO_","FR_",LEFT(S15,3)),C15="NITPREVFIN",_xlfn.CONCAT(C15,"_CO_","FR_",LEFT(S15,3)),C15="NITPREVPREV",_xlfn.CONCAT(C15,"_CO_","FR_",LEFT(S15,3)),C15="NITTRANS",_xlfn.CONCAT(C15,"_CO_","FR_",LEFT(S15,3)),C15="FUMTER",_xlfn.CONCAT(C15,"_CO_","FR_",LEFT(S15,3)),C15="FUHAB",_xlfn.CONCAT(C15,"_CO_","FR_",LEFT(S15,3)),C15="FMMU",_xlfn.CONCAT(C15,"_CO_","FR_",LEFT(S15,3)),Tabela1[[#This Row],[Classif Fonte]]="DEMAIS",_xlfn.CONCAT(Tabela1[[#This Row],[Classif Fonte]],"_CO_","FR_",LEFT(S15,3))),"")</f>
        <v>DEMAIS_CO_FR_759</v>
      </c>
      <c r="W15" s="145" t="s">
        <v>115</v>
      </c>
      <c r="X15" s="3" t="str">
        <f>IFERROR(VLOOKUP(W15,'Apoio CO - Pré-LOA 2024'!G:H,2,0),"")</f>
        <v>Não se aplica</v>
      </c>
      <c r="Z15" s="143" t="s">
        <v>145</v>
      </c>
      <c r="AB15" s="144">
        <v>120000</v>
      </c>
      <c r="AC15" s="143" t="s">
        <v>175</v>
      </c>
      <c r="AD15" s="145" t="s">
        <v>121</v>
      </c>
      <c r="AE15" s="145" t="s">
        <v>121</v>
      </c>
      <c r="AF15" s="145" t="s">
        <v>121</v>
      </c>
      <c r="AG15" s="143" t="s">
        <v>121</v>
      </c>
      <c r="AH15" s="143" t="s">
        <v>176</v>
      </c>
      <c r="AI15" s="145" t="s">
        <v>121</v>
      </c>
      <c r="AJ15" s="145" t="s">
        <v>121</v>
      </c>
      <c r="AK15" s="143" t="str">
        <f t="shared" si="0"/>
        <v>Meta_MeioA</v>
      </c>
      <c r="AL15" s="145" t="s">
        <v>121</v>
      </c>
      <c r="AM15" s="17" t="str">
        <f>IFERROR(VLOOKUP(AL15,'Apoio - Plano de Metas 2023'!C:D,2,0),"")</f>
        <v>Não aplicável</v>
      </c>
      <c r="AN15" s="143" t="s">
        <v>57</v>
      </c>
      <c r="AO15" s="143" t="s">
        <v>121</v>
      </c>
      <c r="AP15" s="143" t="str">
        <f t="shared" si="1"/>
        <v>AptoCatPO</v>
      </c>
      <c r="AQ15" s="143" t="str">
        <f t="shared" si="2"/>
        <v>AptoSubcatPO</v>
      </c>
      <c r="AR15" s="143" t="str">
        <f>IFERROR(VLOOKUP(C15,Função_Padrão!G:H,2,0),"Não apto")</f>
        <v>FuncaoFMCA</v>
      </c>
      <c r="AS15" s="143" t="str">
        <f t="shared" si="3"/>
        <v>FuncaoFMCA</v>
      </c>
      <c r="AT15" s="143" t="str">
        <f t="shared" si="4"/>
        <v>AptoSubfunc</v>
      </c>
      <c r="AU15" s="143" t="str">
        <f t="shared" si="5"/>
        <v>AptoProg</v>
      </c>
      <c r="AV15" s="143" t="str">
        <f t="shared" si="6"/>
        <v>AptoAcao</v>
      </c>
      <c r="AW15" s="143" t="str">
        <f t="shared" si="7"/>
        <v>AptoGND</v>
      </c>
      <c r="AX15" s="143" t="str">
        <f t="shared" si="8"/>
        <v>AptoModApl</v>
      </c>
      <c r="AY15" s="143" t="str">
        <f t="shared" si="9"/>
        <v>AptoElemDesp</v>
      </c>
    </row>
    <row r="16" spans="1:51" ht="69" customHeight="1">
      <c r="A16" s="3" t="str">
        <f ca="1">IF(Tabela1[[#This Row],[Sigla Unidade Orçamentária]]&lt;&gt;"",TEXT(COUNTIF(INDIRECT(TEXT("C3:C",0)&amp;ROW()),Tabela1[[#This Row],[Sigla Unidade Orçamentária]]),"000")&amp;"-"&amp;Tabela1[[#This Row],[Sigla Unidade Orçamentária]]&amp;"-PLOA24","")</f>
        <v>014-FMCA-PLOA24</v>
      </c>
      <c r="B16" s="3" t="str">
        <f>IF(C16&lt;&gt;"",_xlfn.XLOOKUP(C16,'Apoio - Lista de UOs'!$A$3:$A$80,'Apoio - Lista de UOs'!$C$3:$C$80),"")</f>
        <v>FUNDO MUNICIPAL DE CONSERVACAO AMBIENTAL - FMCA</v>
      </c>
      <c r="C16" s="143" t="s">
        <v>109</v>
      </c>
      <c r="D16" s="143" t="s">
        <v>135</v>
      </c>
      <c r="E16" s="143" t="s">
        <v>177</v>
      </c>
      <c r="F16" s="145" t="s">
        <v>112</v>
      </c>
      <c r="G16" s="3" t="str">
        <f>IFERROR(VLOOKUP(F16,'Apoio - Funções-Programas'!A:B,2,0),"")</f>
        <v>GESTAO AMBIENTAL</v>
      </c>
      <c r="H16" s="143">
        <v>541</v>
      </c>
      <c r="I16" s="3" t="str">
        <f>IFERROR(VLOOKUP(H16,'Apoio - Funções-Programas'!D:E,2,0),"")</f>
        <v>PRESERVACAO E CONSERVACAO AMBIENTAL</v>
      </c>
      <c r="J16" s="143">
        <v>147</v>
      </c>
      <c r="K16" s="3" t="str">
        <f>IFERROR(VLOOKUP(J16,'Apoio - Funções-Programas'!G:H,2,0),"")</f>
        <v>CIDADE VERDE E SUSTENTÁVEL</v>
      </c>
      <c r="L16" s="143">
        <v>6581</v>
      </c>
      <c r="M16" s="3" t="str">
        <f>IFERROR(VLOOKUP(L16,'Apoio - Lista de ações'!A:B,2,0),"")</f>
        <v>Manutenção de Parque Naturais Municipais</v>
      </c>
      <c r="N16" s="143">
        <v>3</v>
      </c>
      <c r="O16" s="143">
        <v>90</v>
      </c>
      <c r="P16" s="145" t="s">
        <v>178</v>
      </c>
      <c r="Q16" s="3" t="str">
        <f>IFERROR(VLOOKUP(P16,'Apoio - Lista de NDs'!$A$22:$B$106,2,0),"")</f>
        <v>MATERIAL DE CONSUMO</v>
      </c>
      <c r="R16" s="143" t="str" cm="1">
        <f t="array" ref="R16">IFERROR(_xlfn.IFS(C16="FME","Todas_FME",C16="FUNDOSAUDE","Todas_FUNDOSAUDE",C16="FMAS","Todas_FMAS",C16="NITPREV","Todas_NITPREV",C16="NITPREVFIN","Todas_NITPREVFIN",C16="NITPREVPREV","Todas_NITPREVPREV",C16="NITTRANS","Todas_NITTRANS",C16="FUMTER","Todas_FUMTER",C16="FUHAB","Todas_FUHAB",C16="FMMU","Todas_FMMU",AND(C16&lt;&gt;"",C16&lt;&gt;"FME",C16&lt;&gt;"FUNDOSAUDE",C16&lt;&gt;"FMAS",C16&lt;&gt;"NITPREV",C16&lt;&gt;"NITPREVFIN",C16&lt;&gt;"NITPREVPREV",C16&lt;&gt;"NITTRANS",C16&lt;&gt;"FUMTER",C16&lt;&gt;"FUHAB",C16&lt;&gt;"FMMU"),"DEMAIS"),"")</f>
        <v>DEMAIS</v>
      </c>
      <c r="S16" s="143" t="s">
        <v>114</v>
      </c>
      <c r="T16" s="3" t="str">
        <f>IFERROR(VLOOKUP(S16,'Apoio CO - Pré-LOA 2024'!B:D,3,0),"")</f>
        <v>Recursos vinculados a fundos</v>
      </c>
      <c r="U16" s="3" t="str">
        <f>IFERROR(VLOOKUP(RIGHT(Tabela1[[#This Row],[Fonte de Recursos]],2),'Apoio - Fontes e Detalhamentos'!A:B,2,0),"")</f>
        <v>Sem especificação de Recurso das Indiretas</v>
      </c>
      <c r="V16" s="143" t="str" cm="1">
        <f t="array" ref="V16">IFERROR(_xlfn.IFS(C16="FME",_xlfn.CONCAT(C16,"_CO_","FR_",LEFT(S16,3)),C16="FUNDOSAUDE",_xlfn.CONCAT(C16,"_CO_","FR_",LEFT(S16,3)),C16="FMAS",_xlfn.CONCAT(C16,"_CO_","FR_",LEFT(S16,3)),C16="NITPREV",_xlfn.CONCAT(C16,"_CO_","FR_",LEFT(S16,3)),C16="NITPREVFIN",_xlfn.CONCAT(C16,"_CO_","FR_",LEFT(S16,3)),C16="NITPREVPREV",_xlfn.CONCAT(C16,"_CO_","FR_",LEFT(S16,3)),C16="NITTRANS",_xlfn.CONCAT(C16,"_CO_","FR_",LEFT(S16,3)),C16="FUMTER",_xlfn.CONCAT(C16,"_CO_","FR_",LEFT(S16,3)),C16="FUHAB",_xlfn.CONCAT(C16,"_CO_","FR_",LEFT(S16,3)),C16="FMMU",_xlfn.CONCAT(C16,"_CO_","FR_",LEFT(S16,3)),Tabela1[[#This Row],[Classif Fonte]]="DEMAIS",_xlfn.CONCAT(Tabela1[[#This Row],[Classif Fonte]],"_CO_","FR_",LEFT(S16,3))),"")</f>
        <v>DEMAIS_CO_FR_759</v>
      </c>
      <c r="W16" s="145" t="s">
        <v>115</v>
      </c>
      <c r="X16" s="3" t="str">
        <f>IFERROR(VLOOKUP(W16,'Apoio CO - Pré-LOA 2024'!G:H,2,0),"")</f>
        <v>Não se aplica</v>
      </c>
      <c r="Z16" s="143" t="s">
        <v>146</v>
      </c>
      <c r="AB16" s="144">
        <v>50000</v>
      </c>
      <c r="AC16" s="143" t="s">
        <v>179</v>
      </c>
      <c r="AD16" s="145" t="s">
        <v>121</v>
      </c>
      <c r="AE16" s="145" t="s">
        <v>121</v>
      </c>
      <c r="AF16" s="145" t="s">
        <v>121</v>
      </c>
      <c r="AG16" s="143" t="s">
        <v>121</v>
      </c>
      <c r="AI16" s="145" t="s">
        <v>121</v>
      </c>
      <c r="AJ16" s="145" t="s">
        <v>121</v>
      </c>
      <c r="AK16" s="143" t="str">
        <f t="shared" ref="AK16" si="10">IFERROR(IF(OR(C16="FME",C16="SME"),"Meta_Educ",IF(OR(C16="SMARHS",C16="FMCA"),"Meta_MeioA",IF(OR(C16="FUNDOSAUDE",C16="SMS",C16="FUNDACAOSAUDE"),"Meta_Saude",IF(C16="CGM","Meta_CGM",IF(C16="CLIN","Meta_CLIN",IF(C16="EGP","Meta_EGP",IF(C16="EMUSA","Meta_EMUSA",IF(C16="FAN","Meta_FAN",IF(C16="FUMTER","Meta_FUMTER",IF(C16="NELTUR","Meta_NELTUR",IF(C16="NITPREV","Meta_NITPREV",IF(C16="NITTRANS","Meta_NITTRANS",IF(C16="PGM","Meta_PGM",IF(C16="SAE","Meta_SAE",IF(C16="SECLIMA","Meta_SECLIMA",IF(C16="SECONSER","Meta_SECONSER",IF(C16="SEDEN","Meta_SEDEN",IF(C16="SEMPAS","Meta_SEMPAS",IF(C16="SEMUG","Meta_SEMUG",IF(C16="SEOP","Meta_SEOP",IF(C16="SEPLAG","Meta_SEPLAG",IF(C16="SEXEC","Meta_SEXEC",IF(C16="SMA","Meta_SMA",IF(C16="SMAC","SMAC",IF(C16="SMARHS","Meta_SMARHS",IF(OR(C16="SMASES",C16="FMAS"),"Meta_Assist",IF(C16="SMC","Meta_SMC",IF(C16="SMCTI","Meta_SMCTI",IF(C16="SMDC","Meta_SMDC",IF(C16="SMDCG","Meta_SMDCG",IF(C16="SMDH","Meta_SMDH",IF(C16="SMEL","Meta_SMEL",IF(C16="SMF","Meta_SMF",IF(OR(C16="SMHRF",C16="FUHAB"),"Meta_Habit",IF(C16="SMID","Meta_SMID",IF(C16="SMO","Meta_SMO",IF(C16="SMU","Meta_SMU""","Meta_NA"))))))))))))))))))))))))))))))))))))),"N/A")</f>
        <v>Meta_MeioA</v>
      </c>
      <c r="AL16" s="145" t="s">
        <v>121</v>
      </c>
      <c r="AM16" s="17" t="str">
        <f>IFERROR(VLOOKUP(AL16,'Apoio - Plano de Metas 2023'!C:D,2,0),"")</f>
        <v>Não aplicável</v>
      </c>
      <c r="AN16" s="143" t="s">
        <v>57</v>
      </c>
      <c r="AO16" s="143" t="s">
        <v>121</v>
      </c>
      <c r="AP16" s="143" t="str">
        <f t="shared" si="1"/>
        <v>AptoCatPO</v>
      </c>
      <c r="AQ16" s="143" t="str">
        <f t="shared" si="2"/>
        <v>AptoSubcatPO</v>
      </c>
      <c r="AR16" s="143" t="str">
        <f>IFERROR(VLOOKUP(C16,Função_Padrão!G:H,2,0),"Não apto")</f>
        <v>FuncaoFMCA</v>
      </c>
      <c r="AS16" s="143" t="str">
        <f t="shared" si="3"/>
        <v>FuncaoFMCA</v>
      </c>
      <c r="AT16" s="143" t="str">
        <f t="shared" si="4"/>
        <v>AptoSubfunc</v>
      </c>
      <c r="AU16" s="143" t="str">
        <f t="shared" si="5"/>
        <v>AptoProg</v>
      </c>
      <c r="AV16" s="143" t="str">
        <f t="shared" si="6"/>
        <v>AptoAcao</v>
      </c>
      <c r="AW16" s="143" t="str">
        <f t="shared" si="7"/>
        <v>AptoGND</v>
      </c>
      <c r="AX16" s="143" t="str">
        <f t="shared" si="8"/>
        <v>AptoModApl</v>
      </c>
      <c r="AY16" s="143" t="str">
        <f t="shared" si="9"/>
        <v>AptoElemDesp</v>
      </c>
    </row>
    <row r="17" spans="1:51" ht="69" customHeight="1">
      <c r="A17" s="3" t="str">
        <f ca="1">IF(Tabela1[[#This Row],[Sigla Unidade Orçamentária]]&lt;&gt;"",TEXT(COUNTIF(INDIRECT(TEXT("C3:C",0)&amp;ROW()),Tabela1[[#This Row],[Sigla Unidade Orçamentária]]),"000")&amp;"-"&amp;Tabela1[[#This Row],[Sigla Unidade Orçamentária]]&amp;"-PLOA24","")</f>
        <v>015-FMCA-PLOA24</v>
      </c>
      <c r="B17" s="3" t="str">
        <f>IF(C17&lt;&gt;"",_xlfn.XLOOKUP(C17,'Apoio - Lista de UOs'!$A$3:$A$80,'Apoio - Lista de UOs'!$C$3:$C$80),"")</f>
        <v>FUNDO MUNICIPAL DE CONSERVACAO AMBIENTAL - FMCA</v>
      </c>
      <c r="C17" s="143" t="s">
        <v>109</v>
      </c>
      <c r="D17" s="143" t="s">
        <v>135</v>
      </c>
      <c r="E17" s="143" t="s">
        <v>180</v>
      </c>
      <c r="F17" s="145" t="s">
        <v>112</v>
      </c>
      <c r="G17" s="3" t="str">
        <f>IFERROR(VLOOKUP(F17,'Apoio - Funções-Programas'!A:B,2,0),"")</f>
        <v>GESTAO AMBIENTAL</v>
      </c>
      <c r="H17" s="143">
        <v>541</v>
      </c>
      <c r="I17" s="3" t="str">
        <f>IFERROR(VLOOKUP(H17,'Apoio - Funções-Programas'!D:E,2,0),"")</f>
        <v>PRESERVACAO E CONSERVACAO AMBIENTAL</v>
      </c>
      <c r="J17" s="143">
        <v>147</v>
      </c>
      <c r="K17" s="3" t="str">
        <f>IFERROR(VLOOKUP(J17,'Apoio - Funções-Programas'!G:H,2,0),"")</f>
        <v>CIDADE VERDE E SUSTENTÁVEL</v>
      </c>
      <c r="L17" s="143">
        <v>5783</v>
      </c>
      <c r="M17" s="3" t="str">
        <f>IFERROR(VLOOKUP(L17,'Apoio - Lista de ações'!A:B,2,0),"")</f>
        <v>Implantação de Parques Naturais Municipais</v>
      </c>
      <c r="N17" s="143">
        <v>4</v>
      </c>
      <c r="O17" s="143">
        <v>90</v>
      </c>
      <c r="P17" s="145" t="s">
        <v>181</v>
      </c>
      <c r="Q17" s="3" t="str">
        <f>IFERROR(VLOOKUP(P17,'Apoio - Lista de NDs'!$A$22:$B$106,2,0),"")</f>
        <v>OBRAS E INSTALAÇÕES</v>
      </c>
      <c r="R17" s="143" t="str" cm="1">
        <f t="array" ref="R17">IFERROR(_xlfn.IFS(C17="FME","Todas_FME",C17="FUNDOSAUDE","Todas_FUNDOSAUDE",C17="FMAS","Todas_FMAS",C17="NITPREV","Todas_NITPREV",C17="NITPREVFIN","Todas_NITPREVFIN",C17="NITPREVPREV","Todas_NITPREVPREV",C17="NITTRANS","Todas_NITTRANS",C17="FUMTER","Todas_FUMTER",C17="FUHAB","Todas_FUHAB",C17="FMMU","Todas_FMMU",AND(C17&lt;&gt;"",C17&lt;&gt;"FME",C17&lt;&gt;"FUNDOSAUDE",C17&lt;&gt;"FMAS",C17&lt;&gt;"NITPREV",C17&lt;&gt;"NITPREVFIN",C17&lt;&gt;"NITPREVPREV",C17&lt;&gt;"NITTRANS",C17&lt;&gt;"FUMTER",C17&lt;&gt;"FUHAB",C17&lt;&gt;"FMMU"),"DEMAIS"),"")</f>
        <v>DEMAIS</v>
      </c>
      <c r="S17" s="143" t="s">
        <v>114</v>
      </c>
      <c r="T17" s="3" t="str">
        <f>IFERROR(VLOOKUP(S17,'Apoio CO - Pré-LOA 2024'!B:D,3,0),"")</f>
        <v>Recursos vinculados a fundos</v>
      </c>
      <c r="U17" s="3" t="str">
        <f>IFERROR(VLOOKUP(RIGHT(Tabela1[[#This Row],[Fonte de Recursos]],2),'Apoio - Fontes e Detalhamentos'!A:B,2,0),"")</f>
        <v>Sem especificação de Recurso das Indiretas</v>
      </c>
      <c r="V17" s="143" t="str" cm="1">
        <f t="array" ref="V17">IFERROR(_xlfn.IFS(C17="FME",_xlfn.CONCAT(C17,"_CO_","FR_",LEFT(S17,3)),C17="FUNDOSAUDE",_xlfn.CONCAT(C17,"_CO_","FR_",LEFT(S17,3)),C17="FMAS",_xlfn.CONCAT(C17,"_CO_","FR_",LEFT(S17,3)),C17="NITPREV",_xlfn.CONCAT(C17,"_CO_","FR_",LEFT(S17,3)),C17="NITPREVFIN",_xlfn.CONCAT(C17,"_CO_","FR_",LEFT(S17,3)),C17="NITPREVPREV",_xlfn.CONCAT(C17,"_CO_","FR_",LEFT(S17,3)),C17="NITTRANS",_xlfn.CONCAT(C17,"_CO_","FR_",LEFT(S17,3)),C17="FUMTER",_xlfn.CONCAT(C17,"_CO_","FR_",LEFT(S17,3)),C17="FUHAB",_xlfn.CONCAT(C17,"_CO_","FR_",LEFT(S17,3)),C17="FMMU",_xlfn.CONCAT(C17,"_CO_","FR_",LEFT(S17,3)),Tabela1[[#This Row],[Classif Fonte]]="DEMAIS",_xlfn.CONCAT(Tabela1[[#This Row],[Classif Fonte]],"_CO_","FR_",LEFT(S17,3))),"")</f>
        <v>DEMAIS_CO_FR_759</v>
      </c>
      <c r="W17" s="145" t="s">
        <v>115</v>
      </c>
      <c r="X17" s="3" t="str">
        <f>IFERROR(VLOOKUP(W17,'Apoio CO - Pré-LOA 2024'!G:H,2,0),"")</f>
        <v>Não se aplica</v>
      </c>
      <c r="Z17" s="143" t="s">
        <v>145</v>
      </c>
      <c r="AB17" s="144">
        <v>50000</v>
      </c>
      <c r="AC17" s="143" t="s">
        <v>182</v>
      </c>
      <c r="AD17" s="145" t="s">
        <v>121</v>
      </c>
      <c r="AE17" s="145" t="s">
        <v>121</v>
      </c>
      <c r="AF17" s="145" t="s">
        <v>121</v>
      </c>
      <c r="AG17" s="143" t="s">
        <v>121</v>
      </c>
      <c r="AH17" s="143" t="s">
        <v>183</v>
      </c>
      <c r="AI17" s="145" t="s">
        <v>121</v>
      </c>
      <c r="AJ17" s="145" t="s">
        <v>184</v>
      </c>
      <c r="AK17" s="143" t="str">
        <f t="shared" si="0"/>
        <v>Meta_MeioA</v>
      </c>
      <c r="AL17" s="145" t="s">
        <v>121</v>
      </c>
      <c r="AM17" s="17" t="str">
        <f>IFERROR(VLOOKUP(AL17,'Apoio - Plano de Metas 2023'!C:D,2,0),"")</f>
        <v>Não aplicável</v>
      </c>
      <c r="AN17" s="143" t="s">
        <v>57</v>
      </c>
      <c r="AO17" s="143" t="s">
        <v>121</v>
      </c>
      <c r="AP17" s="143" t="str">
        <f t="shared" si="1"/>
        <v>AptoCatPO</v>
      </c>
      <c r="AQ17" s="143" t="str">
        <f t="shared" si="2"/>
        <v>AptoSubcatPO</v>
      </c>
      <c r="AR17" s="143" t="str">
        <f>IFERROR(VLOOKUP(C17,Função_Padrão!G:H,2,0),"Não apto")</f>
        <v>FuncaoFMCA</v>
      </c>
      <c r="AS17" s="143" t="str">
        <f t="shared" si="3"/>
        <v>FuncaoFMCA</v>
      </c>
      <c r="AT17" s="143" t="str">
        <f t="shared" si="4"/>
        <v>AptoSubfunc</v>
      </c>
      <c r="AU17" s="143" t="str">
        <f t="shared" si="5"/>
        <v>AptoProg</v>
      </c>
      <c r="AV17" s="143" t="str">
        <f t="shared" si="6"/>
        <v>AptoAcao</v>
      </c>
      <c r="AW17" s="143" t="str">
        <f t="shared" si="7"/>
        <v>AptoGND</v>
      </c>
      <c r="AX17" s="143" t="str">
        <f t="shared" si="8"/>
        <v>AptoModApl</v>
      </c>
      <c r="AY17" s="143" t="str">
        <f t="shared" si="9"/>
        <v>AptoElemDesp</v>
      </c>
    </row>
    <row r="18" spans="1:51" ht="69" customHeight="1">
      <c r="A18" s="3" t="str">
        <f ca="1">IF(Tabela1[[#This Row],[Sigla Unidade Orçamentária]]&lt;&gt;"",TEXT(COUNTIF(INDIRECT(TEXT("C3:C",0)&amp;ROW()),Tabela1[[#This Row],[Sigla Unidade Orçamentária]]),"000")&amp;"-"&amp;Tabela1[[#This Row],[Sigla Unidade Orçamentária]]&amp;"-PLOA24","")</f>
        <v>016-FMCA-PLOA24</v>
      </c>
      <c r="B18" s="3" t="str">
        <f>IF(C18&lt;&gt;"",_xlfn.XLOOKUP(C18,'Apoio - Lista de UOs'!$A$3:$A$80,'Apoio - Lista de UOs'!$C$3:$C$80),"")</f>
        <v>FUNDO MUNICIPAL DE CONSERVACAO AMBIENTAL - FMCA</v>
      </c>
      <c r="C18" s="143" t="s">
        <v>109</v>
      </c>
      <c r="D18" s="143" t="s">
        <v>135</v>
      </c>
      <c r="E18" s="143" t="s">
        <v>185</v>
      </c>
      <c r="F18" s="145" t="s">
        <v>112</v>
      </c>
      <c r="G18" s="3" t="str">
        <f>IFERROR(VLOOKUP(F18,'Apoio - Funções-Programas'!A:B,2,0),"")</f>
        <v>GESTAO AMBIENTAL</v>
      </c>
      <c r="H18" s="143">
        <v>541</v>
      </c>
      <c r="I18" s="3" t="str">
        <f>IFERROR(VLOOKUP(H18,'Apoio - Funções-Programas'!D:E,2,0),"")</f>
        <v>PRESERVACAO E CONSERVACAO AMBIENTAL</v>
      </c>
      <c r="J18" s="143">
        <v>149</v>
      </c>
      <c r="K18" s="3" t="str">
        <f>IFERROR(VLOOKUP(J18,'Apoio - Funções-Programas'!G:H,2,0),"")</f>
        <v>GESTÃO PÚBLICA INOVADORA</v>
      </c>
      <c r="L18" s="143">
        <v>5407</v>
      </c>
      <c r="M18" s="3" t="str">
        <f>IFERROR(VLOOKUP(L18,'Apoio - Lista de ações'!A:B,2,0),"")</f>
        <v>Fomento ao Ecossistema de Inovação</v>
      </c>
      <c r="N18" s="143">
        <v>3</v>
      </c>
      <c r="O18" s="143">
        <v>90</v>
      </c>
      <c r="P18" s="145" t="s">
        <v>186</v>
      </c>
      <c r="Q18" s="3" t="str">
        <f>IFERROR(VLOOKUP(P18,'Apoio - Lista de NDs'!$A$22:$B$106,2,0),"")</f>
        <v>CONTRIBUICOES</v>
      </c>
      <c r="R18" s="143" t="str" cm="1">
        <f t="array" ref="R18">IFERROR(_xlfn.IFS(C18="FME","Todas_FME",C18="FUNDOSAUDE","Todas_FUNDOSAUDE",C18="FMAS","Todas_FMAS",C18="NITPREV","Todas_NITPREV",C18="NITPREVFIN","Todas_NITPREVFIN",C18="NITPREVPREV","Todas_NITPREVPREV",C18="NITTRANS","Todas_NITTRANS",C18="FUMTER","Todas_FUMTER",C18="FUHAB","Todas_FUHAB",C18="FMMU","Todas_FMMU",AND(C18&lt;&gt;"",C18&lt;&gt;"FME",C18&lt;&gt;"FUNDOSAUDE",C18&lt;&gt;"FMAS",C18&lt;&gt;"NITPREV",C18&lt;&gt;"NITPREVFIN",C18&lt;&gt;"NITPREVPREV",C18&lt;&gt;"NITTRANS",C18&lt;&gt;"FUMTER",C18&lt;&gt;"FUHAB",C18&lt;&gt;"FMMU"),"DEMAIS"),"")</f>
        <v>DEMAIS</v>
      </c>
      <c r="S18" s="143" t="s">
        <v>114</v>
      </c>
      <c r="T18" s="3" t="str">
        <f>IFERROR(VLOOKUP(S18,'Apoio CO - Pré-LOA 2024'!B:D,3,0),"")</f>
        <v>Recursos vinculados a fundos</v>
      </c>
      <c r="U18" s="3" t="str">
        <f>IFERROR(VLOOKUP(RIGHT(Tabela1[[#This Row],[Fonte de Recursos]],2),'Apoio - Fontes e Detalhamentos'!A:B,2,0),"")</f>
        <v>Sem especificação de Recurso das Indiretas</v>
      </c>
      <c r="V18" s="143" t="str" cm="1">
        <f t="array" ref="V18">IFERROR(_xlfn.IFS(C18="FME",_xlfn.CONCAT(C18,"_CO_","FR_",LEFT(S18,3)),C18="FUNDOSAUDE",_xlfn.CONCAT(C18,"_CO_","FR_",LEFT(S18,3)),C18="FMAS",_xlfn.CONCAT(C18,"_CO_","FR_",LEFT(S18,3)),C18="NITPREV",_xlfn.CONCAT(C18,"_CO_","FR_",LEFT(S18,3)),C18="NITPREVFIN",_xlfn.CONCAT(C18,"_CO_","FR_",LEFT(S18,3)),C18="NITPREVPREV",_xlfn.CONCAT(C18,"_CO_","FR_",LEFT(S18,3)),C18="NITTRANS",_xlfn.CONCAT(C18,"_CO_","FR_",LEFT(S18,3)),C18="FUMTER",_xlfn.CONCAT(C18,"_CO_","FR_",LEFT(S18,3)),C18="FUHAB",_xlfn.CONCAT(C18,"_CO_","FR_",LEFT(S18,3)),C18="FMMU",_xlfn.CONCAT(C18,"_CO_","FR_",LEFT(S18,3)),Tabela1[[#This Row],[Classif Fonte]]="DEMAIS",_xlfn.CONCAT(Tabela1[[#This Row],[Classif Fonte]],"_CO_","FR_",LEFT(S18,3))),"")</f>
        <v>DEMAIS_CO_FR_759</v>
      </c>
      <c r="W18" s="145" t="s">
        <v>115</v>
      </c>
      <c r="X18" s="3" t="str">
        <f>IFERROR(VLOOKUP(W18,'Apoio CO - Pré-LOA 2024'!G:H,2,0),"")</f>
        <v>Não se aplica</v>
      </c>
      <c r="Z18" s="143" t="s">
        <v>146</v>
      </c>
      <c r="AB18" s="144">
        <v>50000</v>
      </c>
      <c r="AC18" s="143" t="s">
        <v>187</v>
      </c>
      <c r="AD18" s="145" t="s">
        <v>121</v>
      </c>
      <c r="AE18" s="145" t="s">
        <v>121</v>
      </c>
      <c r="AF18" s="145" t="s">
        <v>121</v>
      </c>
      <c r="AG18" s="143" t="s">
        <v>121</v>
      </c>
      <c r="AH18" s="143" t="s">
        <v>183</v>
      </c>
      <c r="AI18" s="145" t="s">
        <v>121</v>
      </c>
      <c r="AJ18" s="145" t="s">
        <v>188</v>
      </c>
      <c r="AK18" s="143" t="str">
        <f t="shared" si="0"/>
        <v>Meta_MeioA</v>
      </c>
      <c r="AL18" s="145" t="s">
        <v>121</v>
      </c>
      <c r="AM18" s="17" t="str">
        <f>IFERROR(VLOOKUP(AL18,'Apoio - Plano de Metas 2023'!C:D,2,0),"")</f>
        <v>Não aplicável</v>
      </c>
      <c r="AN18" s="143" t="s">
        <v>57</v>
      </c>
      <c r="AO18" s="143" t="s">
        <v>121</v>
      </c>
      <c r="AP18" s="143" t="str">
        <f t="shared" si="1"/>
        <v>AptoCatPO</v>
      </c>
      <c r="AQ18" s="143" t="str">
        <f t="shared" si="2"/>
        <v>AptoSubcatPO</v>
      </c>
      <c r="AR18" s="143" t="str">
        <f>IFERROR(VLOOKUP(C18,Função_Padrão!G:H,2,0),"Não apto")</f>
        <v>FuncaoFMCA</v>
      </c>
      <c r="AS18" s="143" t="str">
        <f t="shared" si="3"/>
        <v>FuncaoFMCA</v>
      </c>
      <c r="AT18" s="143" t="str">
        <f t="shared" si="4"/>
        <v>AptoSubfunc</v>
      </c>
      <c r="AU18" s="143" t="str">
        <f t="shared" si="5"/>
        <v>AptoProg</v>
      </c>
      <c r="AV18" s="143" t="str">
        <f t="shared" si="6"/>
        <v>AptoAcao</v>
      </c>
      <c r="AW18" s="143" t="str">
        <f t="shared" si="7"/>
        <v>AptoGND</v>
      </c>
      <c r="AX18" s="143" t="str">
        <f t="shared" si="8"/>
        <v>AptoModApl</v>
      </c>
      <c r="AY18" s="143" t="str">
        <f t="shared" si="9"/>
        <v>AptoElemDesp</v>
      </c>
    </row>
    <row r="19" spans="1:51" ht="69" customHeight="1">
      <c r="A19" s="3" t="str">
        <f ca="1">IF(Tabela1[[#This Row],[Sigla Unidade Orçamentária]]&lt;&gt;"",TEXT(COUNTIF(INDIRECT(TEXT("C3:C",0)&amp;ROW()),Tabela1[[#This Row],[Sigla Unidade Orçamentária]]),"000")&amp;"-"&amp;Tabela1[[#This Row],[Sigla Unidade Orçamentária]]&amp;"-PLOA24","")</f>
        <v/>
      </c>
      <c r="B19" s="3" t="str">
        <f>IF(C19&lt;&gt;"",_xlfn.XLOOKUP(C19,'Apoio - Lista de UOs'!$A$3:$A$80,'Apoio - Lista de UOs'!$C$3:$C$80),"")</f>
        <v/>
      </c>
      <c r="G19" s="3" t="str">
        <f>IFERROR(VLOOKUP(F19,'Apoio - Funções-Programas'!A:B,2,0),"")</f>
        <v/>
      </c>
      <c r="I19" s="3" t="str">
        <f>IFERROR(VLOOKUP(H19,'Apoio - Funções-Programas'!D:E,2,0),"")</f>
        <v/>
      </c>
      <c r="K19" s="3" t="str">
        <f>IFERROR(VLOOKUP(J19,'Apoio - Funções-Programas'!G:H,2,0),"")</f>
        <v/>
      </c>
      <c r="M19" s="3" t="str">
        <f>IFERROR(VLOOKUP(L19,'Apoio - Lista de ações'!A:B,2,0),"")</f>
        <v/>
      </c>
      <c r="P19" s="145"/>
      <c r="Q19" s="3" t="str">
        <f>IFERROR(VLOOKUP(P19,'Apoio - Lista de NDs'!$A$22:$B$106,2,0),"")</f>
        <v/>
      </c>
      <c r="R19" s="143" t="str" cm="1">
        <f t="array" ref="R19">IFERROR(_xlfn.IFS(C19="FME","Todas_FME",C19="FUNDOSAUDE","Todas_FUNDOSAUDE",C19="FMAS","Todas_FMAS",C19="NITPREV","Todas_NITPREV",C19="NITPREVFIN","Todas_NITPREVFIN",C19="NITPREVPREV","Todas_NITPREVPREV",C19="NITTRANS","Todas_NITTRANS",C19="FUMTER","Todas_FUMTER",C19="FUHAB","Todas_FUHAB",C19="FMMU","Todas_FMMU",AND(C19&lt;&gt;"",C19&lt;&gt;"FME",C19&lt;&gt;"FUNDOSAUDE",C19&lt;&gt;"FMAS",C19&lt;&gt;"NITPREV",C19&lt;&gt;"NITPREVFIN",C19&lt;&gt;"NITPREVPREV",C19&lt;&gt;"NITTRANS",C19&lt;&gt;"FUMTER",C19&lt;&gt;"FUHAB",C19&lt;&gt;"FMMU"),"DEMAIS"),"")</f>
        <v/>
      </c>
      <c r="T19" s="3" t="str">
        <f>IFERROR(VLOOKUP(S19,'Apoio CO - Pré-LOA 2024'!B:D,3,0),"")</f>
        <v/>
      </c>
      <c r="U19" s="3" t="str">
        <f>IFERROR(VLOOKUP(RIGHT(Tabela1[[#This Row],[Fonte de Recursos]],2),'Apoio - Fontes e Detalhamentos'!A:B,2,0),"")</f>
        <v/>
      </c>
      <c r="V19" s="143" t="str" cm="1">
        <f t="array" ref="V19">IFERROR(_xlfn.IFS(C19="FME",_xlfn.CONCAT(C19,"_CO_","FR_",LEFT(S19,3)),C19="FUNDOSAUDE",_xlfn.CONCAT(C19,"_CO_","FR_",LEFT(S19,3)),C19="FMAS",_xlfn.CONCAT(C19,"_CO_","FR_",LEFT(S19,3)),C19="NITPREV",_xlfn.CONCAT(C19,"_CO_","FR_",LEFT(S19,3)),C19="NITPREVFIN",_xlfn.CONCAT(C19,"_CO_","FR_",LEFT(S19,3)),C19="NITPREVPREV",_xlfn.CONCAT(C19,"_CO_","FR_",LEFT(S19,3)),C19="NITTRANS",_xlfn.CONCAT(C19,"_CO_","FR_",LEFT(S19,3)),C19="FUMTER",_xlfn.CONCAT(C19,"_CO_","FR_",LEFT(S19,3)),C19="FUHAB",_xlfn.CONCAT(C19,"_CO_","FR_",LEFT(S19,3)),C19="FMMU",_xlfn.CONCAT(C19,"_CO_","FR_",LEFT(S19,3)),Tabela1[[#This Row],[Classif Fonte]]="DEMAIS",_xlfn.CONCAT(Tabela1[[#This Row],[Classif Fonte]],"_CO_","FR_",LEFT(S19,3))),"")</f>
        <v/>
      </c>
      <c r="W19" s="145"/>
      <c r="X19" s="3" t="str">
        <f>IFERROR(VLOOKUP(W19,'Apoio CO - Pré-LOA 2024'!G:H,2,0),"")</f>
        <v/>
      </c>
      <c r="AB19" s="144"/>
      <c r="AK19" s="143" t="str">
        <f t="shared" si="0"/>
        <v>Meta_NA</v>
      </c>
      <c r="AM19" s="17" t="str">
        <f>IFERROR(VLOOKUP(AL19,'Apoio - Plano de Metas 2023'!C:D,2,0),"")</f>
        <v/>
      </c>
      <c r="AP19" s="143" t="str">
        <f t="shared" si="1"/>
        <v>Não apto</v>
      </c>
      <c r="AQ19" s="143" t="str">
        <f t="shared" si="2"/>
        <v>Não apto</v>
      </c>
      <c r="AR19" s="143" t="str">
        <f>IFERROR(VLOOKUP(C19,Função_Padrão!G:H,2,0),"Não apto")</f>
        <v>Não apto</v>
      </c>
      <c r="AS19" s="143" t="str">
        <f t="shared" si="3"/>
        <v>Não apto</v>
      </c>
      <c r="AT19" s="143" t="str">
        <f t="shared" si="4"/>
        <v>Não apto</v>
      </c>
      <c r="AU19" s="143" t="str">
        <f t="shared" si="5"/>
        <v>Não apto</v>
      </c>
      <c r="AV19" s="143" t="str">
        <f t="shared" si="6"/>
        <v>Não apto</v>
      </c>
      <c r="AW19" s="143" t="str">
        <f t="shared" si="7"/>
        <v>Não apto</v>
      </c>
      <c r="AX19" s="143" t="str">
        <f t="shared" si="8"/>
        <v>Não apto</v>
      </c>
      <c r="AY19" s="143" t="str">
        <f t="shared" si="9"/>
        <v>Não apto</v>
      </c>
    </row>
    <row r="20" spans="1:51" ht="69" customHeight="1">
      <c r="A20" s="3" t="str">
        <f ca="1">IF(Tabela1[[#This Row],[Sigla Unidade Orçamentária]]&lt;&gt;"",TEXT(COUNTIF(INDIRECT(TEXT("C3:C",0)&amp;ROW()),Tabela1[[#This Row],[Sigla Unidade Orçamentária]]),"000")&amp;"-"&amp;Tabela1[[#This Row],[Sigla Unidade Orçamentária]]&amp;"-PLOA24","")</f>
        <v/>
      </c>
      <c r="B20" s="3" t="str">
        <f>IF(C20&lt;&gt;"",_xlfn.XLOOKUP(C20,'Apoio - Lista de UOs'!$A$3:$A$80,'Apoio - Lista de UOs'!$C$3:$C$80),"")</f>
        <v/>
      </c>
      <c r="G20" s="3" t="str">
        <f>IFERROR(VLOOKUP(F20,'Apoio - Funções-Programas'!A:B,2,0),"")</f>
        <v/>
      </c>
      <c r="I20" s="3" t="str">
        <f>IFERROR(VLOOKUP(H20,'Apoio - Funções-Programas'!D:E,2,0),"")</f>
        <v/>
      </c>
      <c r="K20" s="3" t="str">
        <f>IFERROR(VLOOKUP(J20,'Apoio - Funções-Programas'!G:H,2,0),"")</f>
        <v/>
      </c>
      <c r="M20" s="3" t="str">
        <f>IFERROR(VLOOKUP(L20,'Apoio - Lista de ações'!A:B,2,0),"")</f>
        <v/>
      </c>
      <c r="P20" s="145"/>
      <c r="Q20" s="3" t="str">
        <f>IFERROR(VLOOKUP(P20,'Apoio - Lista de NDs'!$A$22:$B$106,2,0),"")</f>
        <v/>
      </c>
      <c r="R20" s="143" t="str" cm="1">
        <f t="array" ref="R20">IFERROR(_xlfn.IFS(C20="FME","Todas_FME",C20="FUNDOSAUDE","Todas_FUNDOSAUDE",C20="FMAS","Todas_FMAS",C20="NITPREV","Todas_NITPREV",C20="NITPREVFIN","Todas_NITPREVFIN",C20="NITPREVPREV","Todas_NITPREVPREV",C20="NITTRANS","Todas_NITTRANS",C20="FUMTER","Todas_FUMTER",C20="FUHAB","Todas_FUHAB",C20="FMMU","Todas_FMMU",AND(C20&lt;&gt;"",C20&lt;&gt;"FME",C20&lt;&gt;"FUNDOSAUDE",C20&lt;&gt;"FMAS",C20&lt;&gt;"NITPREV",C20&lt;&gt;"NITPREVFIN",C20&lt;&gt;"NITPREVPREV",C20&lt;&gt;"NITTRANS",C20&lt;&gt;"FUMTER",C20&lt;&gt;"FUHAB",C20&lt;&gt;"FMMU"),"DEMAIS"),"")</f>
        <v/>
      </c>
      <c r="T20" s="3" t="str">
        <f>IFERROR(VLOOKUP(S20,'Apoio CO - Pré-LOA 2024'!B:D,3,0),"")</f>
        <v/>
      </c>
      <c r="U20" s="3" t="str">
        <f>IFERROR(VLOOKUP(RIGHT(Tabela1[[#This Row],[Fonte de Recursos]],2),'Apoio - Fontes e Detalhamentos'!A:B,2,0),"")</f>
        <v/>
      </c>
      <c r="V20" s="143" t="str" cm="1">
        <f t="array" ref="V20">IFERROR(_xlfn.IFS(C20="FME",_xlfn.CONCAT(C20,"_CO_","FR_",LEFT(S20,3)),C20="FUNDOSAUDE",_xlfn.CONCAT(C20,"_CO_","FR_",LEFT(S20,3)),C20="FMAS",_xlfn.CONCAT(C20,"_CO_","FR_",LEFT(S20,3)),C20="NITPREV",_xlfn.CONCAT(C20,"_CO_","FR_",LEFT(S20,3)),C20="NITPREVFIN",_xlfn.CONCAT(C20,"_CO_","FR_",LEFT(S20,3)),C20="NITPREVPREV",_xlfn.CONCAT(C20,"_CO_","FR_",LEFT(S20,3)),C20="NITTRANS",_xlfn.CONCAT(C20,"_CO_","FR_",LEFT(S20,3)),C20="FUMTER",_xlfn.CONCAT(C20,"_CO_","FR_",LEFT(S20,3)),C20="FUHAB",_xlfn.CONCAT(C20,"_CO_","FR_",LEFT(S20,3)),C20="FMMU",_xlfn.CONCAT(C20,"_CO_","FR_",LEFT(S20,3)),Tabela1[[#This Row],[Classif Fonte]]="DEMAIS",_xlfn.CONCAT(Tabela1[[#This Row],[Classif Fonte]],"_CO_","FR_",LEFT(S20,3))),"")</f>
        <v/>
      </c>
      <c r="W20" s="145"/>
      <c r="X20" s="3" t="str">
        <f>IFERROR(VLOOKUP(W20,'Apoio CO - Pré-LOA 2024'!G:H,2,0),"")</f>
        <v/>
      </c>
      <c r="AB20" s="144"/>
      <c r="AK20" s="143" t="str">
        <f t="shared" si="0"/>
        <v>Meta_NA</v>
      </c>
      <c r="AM20" s="17" t="str">
        <f>IFERROR(VLOOKUP(AL20,'Apoio - Plano de Metas 2023'!C:D,2,0),"")</f>
        <v/>
      </c>
      <c r="AP20" s="143" t="str">
        <f t="shared" si="1"/>
        <v>Não apto</v>
      </c>
      <c r="AQ20" s="143" t="str">
        <f t="shared" si="2"/>
        <v>Não apto</v>
      </c>
      <c r="AR20" s="143" t="str">
        <f>IFERROR(VLOOKUP(C20,Função_Padrão!G:H,2,0),"Não apto")</f>
        <v>Não apto</v>
      </c>
      <c r="AS20" s="143" t="str">
        <f t="shared" si="3"/>
        <v>Não apto</v>
      </c>
      <c r="AT20" s="143" t="str">
        <f t="shared" si="4"/>
        <v>Não apto</v>
      </c>
      <c r="AU20" s="143" t="str">
        <f t="shared" si="5"/>
        <v>Não apto</v>
      </c>
      <c r="AV20" s="143" t="str">
        <f t="shared" si="6"/>
        <v>Não apto</v>
      </c>
      <c r="AW20" s="143" t="str">
        <f t="shared" si="7"/>
        <v>Não apto</v>
      </c>
      <c r="AX20" s="143" t="str">
        <f t="shared" si="8"/>
        <v>Não apto</v>
      </c>
      <c r="AY20" s="143" t="str">
        <f t="shared" si="9"/>
        <v>Não apto</v>
      </c>
    </row>
    <row r="21" spans="1:51" ht="69" customHeight="1">
      <c r="A21" s="3" t="str">
        <f ca="1">IF(Tabela1[[#This Row],[Sigla Unidade Orçamentária]]&lt;&gt;"",TEXT(COUNTIF(INDIRECT(TEXT("C3:C",0)&amp;ROW()),Tabela1[[#This Row],[Sigla Unidade Orçamentária]]),"000")&amp;"-"&amp;Tabela1[[#This Row],[Sigla Unidade Orçamentária]]&amp;"-PLOA24","")</f>
        <v/>
      </c>
      <c r="B21" s="3" t="str">
        <f>IF(C21&lt;&gt;"",_xlfn.XLOOKUP(C21,'Apoio - Lista de UOs'!$A$3:$A$80,'Apoio - Lista de UOs'!$C$3:$C$80),"")</f>
        <v/>
      </c>
      <c r="G21" s="3" t="str">
        <f>IFERROR(VLOOKUP(F21,'Apoio - Funções-Programas'!A:B,2,0),"")</f>
        <v/>
      </c>
      <c r="I21" s="3" t="str">
        <f>IFERROR(VLOOKUP(H21,'Apoio - Funções-Programas'!D:E,2,0),"")</f>
        <v/>
      </c>
      <c r="K21" s="3" t="str">
        <f>IFERROR(VLOOKUP(J21,'Apoio - Funções-Programas'!G:H,2,0),"")</f>
        <v/>
      </c>
      <c r="M21" s="3" t="str">
        <f>IFERROR(VLOOKUP(L21,'Apoio - Lista de ações'!A:B,2,0),"")</f>
        <v/>
      </c>
      <c r="P21" s="145"/>
      <c r="Q21" s="3" t="str">
        <f>IFERROR(VLOOKUP(P21,'Apoio - Lista de NDs'!$A$22:$B$106,2,0),"")</f>
        <v/>
      </c>
      <c r="R21" s="143" t="str" cm="1">
        <f t="array" ref="R21">IFERROR(_xlfn.IFS(C21="FME","Todas_FME",C21="FUNDOSAUDE","Todas_FUNDOSAUDE",C21="FMAS","Todas_FMAS",C21="NITPREV","Todas_NITPREV",C21="NITPREVFIN","Todas_NITPREVFIN",C21="NITPREVPREV","Todas_NITPREVPREV",C21="NITTRANS","Todas_NITTRANS",C21="FUMTER","Todas_FUMTER",C21="FUHAB","Todas_FUHAB",C21="FMMU","Todas_FMMU",AND(C21&lt;&gt;"",C21&lt;&gt;"FME",C21&lt;&gt;"FUNDOSAUDE",C21&lt;&gt;"FMAS",C21&lt;&gt;"NITPREV",C21&lt;&gt;"NITPREVFIN",C21&lt;&gt;"NITPREVPREV",C21&lt;&gt;"NITTRANS",C21&lt;&gt;"FUMTER",C21&lt;&gt;"FUHAB",C21&lt;&gt;"FMMU"),"DEMAIS"),"")</f>
        <v/>
      </c>
      <c r="T21" s="3" t="str">
        <f>IFERROR(VLOOKUP(S21,'Apoio CO - Pré-LOA 2024'!B:D,3,0),"")</f>
        <v/>
      </c>
      <c r="U21" s="3" t="str">
        <f>IFERROR(VLOOKUP(RIGHT(Tabela1[[#This Row],[Fonte de Recursos]],2),'Apoio - Fontes e Detalhamentos'!A:B,2,0),"")</f>
        <v/>
      </c>
      <c r="V21" s="143" t="str" cm="1">
        <f t="array" ref="V21">IFERROR(_xlfn.IFS(C21="FME",_xlfn.CONCAT(C21,"_CO_","FR_",LEFT(S21,3)),C21="FUNDOSAUDE",_xlfn.CONCAT(C21,"_CO_","FR_",LEFT(S21,3)),C21="FMAS",_xlfn.CONCAT(C21,"_CO_","FR_",LEFT(S21,3)),C21="NITPREV",_xlfn.CONCAT(C21,"_CO_","FR_",LEFT(S21,3)),C21="NITPREVFIN",_xlfn.CONCAT(C21,"_CO_","FR_",LEFT(S21,3)),C21="NITPREVPREV",_xlfn.CONCAT(C21,"_CO_","FR_",LEFT(S21,3)),C21="NITTRANS",_xlfn.CONCAT(C21,"_CO_","FR_",LEFT(S21,3)),C21="FUMTER",_xlfn.CONCAT(C21,"_CO_","FR_",LEFT(S21,3)),C21="FUHAB",_xlfn.CONCAT(C21,"_CO_","FR_",LEFT(S21,3)),C21="FMMU",_xlfn.CONCAT(C21,"_CO_","FR_",LEFT(S21,3)),Tabela1[[#This Row],[Classif Fonte]]="DEMAIS",_xlfn.CONCAT(Tabela1[[#This Row],[Classif Fonte]],"_CO_","FR_",LEFT(S21,3))),"")</f>
        <v/>
      </c>
      <c r="W21" s="145"/>
      <c r="X21" s="3" t="str">
        <f>IFERROR(VLOOKUP(W21,'Apoio CO - Pré-LOA 2024'!G:H,2,0),"")</f>
        <v/>
      </c>
      <c r="AB21" s="144"/>
      <c r="AK21" s="143" t="str">
        <f t="shared" si="0"/>
        <v>Meta_NA</v>
      </c>
      <c r="AM21" s="17" t="str">
        <f>IFERROR(VLOOKUP(AL21,'Apoio - Plano de Metas 2023'!C:D,2,0),"")</f>
        <v/>
      </c>
      <c r="AP21" s="143" t="str">
        <f t="shared" si="1"/>
        <v>Não apto</v>
      </c>
      <c r="AQ21" s="143" t="str">
        <f t="shared" si="2"/>
        <v>Não apto</v>
      </c>
      <c r="AR21" s="143" t="str">
        <f>IFERROR(VLOOKUP(C21,Função_Padrão!G:H,2,0),"Não apto")</f>
        <v>Não apto</v>
      </c>
      <c r="AS21" s="143" t="str">
        <f t="shared" si="3"/>
        <v>Não apto</v>
      </c>
      <c r="AT21" s="143" t="str">
        <f t="shared" si="4"/>
        <v>Não apto</v>
      </c>
      <c r="AU21" s="143" t="str">
        <f t="shared" si="5"/>
        <v>Não apto</v>
      </c>
      <c r="AV21" s="143" t="str">
        <f t="shared" si="6"/>
        <v>Não apto</v>
      </c>
      <c r="AW21" s="143" t="str">
        <f t="shared" si="7"/>
        <v>Não apto</v>
      </c>
      <c r="AX21" s="143" t="str">
        <f t="shared" si="8"/>
        <v>Não apto</v>
      </c>
      <c r="AY21" s="143" t="str">
        <f t="shared" si="9"/>
        <v>Não apto</v>
      </c>
    </row>
    <row r="22" spans="1:51" ht="69" customHeight="1">
      <c r="A22" s="3" t="str">
        <f ca="1">IF(Tabela1[[#This Row],[Sigla Unidade Orçamentária]]&lt;&gt;"",TEXT(COUNTIF(INDIRECT(TEXT("C3:C",0)&amp;ROW()),Tabela1[[#This Row],[Sigla Unidade Orçamentária]]),"000")&amp;"-"&amp;Tabela1[[#This Row],[Sigla Unidade Orçamentária]]&amp;"-PLOA24","")</f>
        <v/>
      </c>
      <c r="B22" s="3" t="str">
        <f>IF(C22&lt;&gt;"",_xlfn.XLOOKUP(C22,'Apoio - Lista de UOs'!$A$3:$A$80,'Apoio - Lista de UOs'!$C$3:$C$80),"")</f>
        <v/>
      </c>
      <c r="G22" s="3" t="str">
        <f>IFERROR(VLOOKUP(F22,'Apoio - Funções-Programas'!A:B,2,0),"")</f>
        <v/>
      </c>
      <c r="I22" s="3" t="str">
        <f>IFERROR(VLOOKUP(H22,'Apoio - Funções-Programas'!D:E,2,0),"")</f>
        <v/>
      </c>
      <c r="K22" s="3" t="str">
        <f>IFERROR(VLOOKUP(J22,'Apoio - Funções-Programas'!G:H,2,0),"")</f>
        <v/>
      </c>
      <c r="M22" s="3" t="str">
        <f>IFERROR(VLOOKUP(L22,'Apoio - Lista de ações'!A:B,2,0),"")</f>
        <v/>
      </c>
      <c r="P22" s="145"/>
      <c r="Q22" s="3" t="str">
        <f>IFERROR(VLOOKUP(P22,'Apoio - Lista de NDs'!$A$22:$B$106,2,0),"")</f>
        <v/>
      </c>
      <c r="R22" s="143" t="str" cm="1">
        <f t="array" ref="R22">IFERROR(_xlfn.IFS(C22="FME","Todas_FME",C22="FUNDOSAUDE","Todas_FUNDOSAUDE",C22="FMAS","Todas_FMAS",C22="NITPREV","Todas_NITPREV",C22="NITPREVFIN","Todas_NITPREVFIN",C22="NITPREVPREV","Todas_NITPREVPREV",C22="NITTRANS","Todas_NITTRANS",C22="FUMTER","Todas_FUMTER",C22="FUHAB","Todas_FUHAB",C22="FMMU","Todas_FMMU",AND(C22&lt;&gt;"",C22&lt;&gt;"FME",C22&lt;&gt;"FUNDOSAUDE",C22&lt;&gt;"FMAS",C22&lt;&gt;"NITPREV",C22&lt;&gt;"NITPREVFIN",C22&lt;&gt;"NITPREVPREV",C22&lt;&gt;"NITTRANS",C22&lt;&gt;"FUMTER",C22&lt;&gt;"FUHAB",C22&lt;&gt;"FMMU"),"DEMAIS"),"")</f>
        <v/>
      </c>
      <c r="T22" s="3" t="str">
        <f>IFERROR(VLOOKUP(S22,'Apoio CO - Pré-LOA 2024'!B:D,3,0),"")</f>
        <v/>
      </c>
      <c r="U22" s="3" t="str">
        <f>IFERROR(VLOOKUP(RIGHT(Tabela1[[#This Row],[Fonte de Recursos]],2),'Apoio - Fontes e Detalhamentos'!A:B,2,0),"")</f>
        <v/>
      </c>
      <c r="V22" s="143" t="str" cm="1">
        <f t="array" ref="V22">IFERROR(_xlfn.IFS(C22="FME",_xlfn.CONCAT(C22,"_CO_","FR_",LEFT(S22,3)),C22="FUNDOSAUDE",_xlfn.CONCAT(C22,"_CO_","FR_",LEFT(S22,3)),C22="FMAS",_xlfn.CONCAT(C22,"_CO_","FR_",LEFT(S22,3)),C22="NITPREV",_xlfn.CONCAT(C22,"_CO_","FR_",LEFT(S22,3)),C22="NITPREVFIN",_xlfn.CONCAT(C22,"_CO_","FR_",LEFT(S22,3)),C22="NITPREVPREV",_xlfn.CONCAT(C22,"_CO_","FR_",LEFT(S22,3)),C22="NITTRANS",_xlfn.CONCAT(C22,"_CO_","FR_",LEFT(S22,3)),C22="FUMTER",_xlfn.CONCAT(C22,"_CO_","FR_",LEFT(S22,3)),C22="FUHAB",_xlfn.CONCAT(C22,"_CO_","FR_",LEFT(S22,3)),C22="FMMU",_xlfn.CONCAT(C22,"_CO_","FR_",LEFT(S22,3)),Tabela1[[#This Row],[Classif Fonte]]="DEMAIS",_xlfn.CONCAT(Tabela1[[#This Row],[Classif Fonte]],"_CO_","FR_",LEFT(S22,3))),"")</f>
        <v/>
      </c>
      <c r="W22" s="145"/>
      <c r="X22" s="3" t="str">
        <f>IFERROR(VLOOKUP(W22,'Apoio CO - Pré-LOA 2024'!G:H,2,0),"")</f>
        <v/>
      </c>
      <c r="AB22" s="144"/>
      <c r="AK22" s="143" t="str">
        <f t="shared" si="0"/>
        <v>Meta_NA</v>
      </c>
      <c r="AM22" s="17" t="str">
        <f>IFERROR(VLOOKUP(AL22,'Apoio - Plano de Metas 2023'!C:D,2,0),"")</f>
        <v/>
      </c>
      <c r="AP22" s="143" t="str">
        <f t="shared" si="1"/>
        <v>Não apto</v>
      </c>
      <c r="AQ22" s="143" t="str">
        <f t="shared" si="2"/>
        <v>Não apto</v>
      </c>
      <c r="AR22" s="143" t="str">
        <f>IFERROR(VLOOKUP(C22,Função_Padrão!G:H,2,0),"Não apto")</f>
        <v>Não apto</v>
      </c>
      <c r="AS22" s="143" t="str">
        <f t="shared" si="3"/>
        <v>Não apto</v>
      </c>
      <c r="AT22" s="143" t="str">
        <f t="shared" si="4"/>
        <v>Não apto</v>
      </c>
      <c r="AU22" s="143" t="str">
        <f t="shared" si="5"/>
        <v>Não apto</v>
      </c>
      <c r="AV22" s="143" t="str">
        <f t="shared" si="6"/>
        <v>Não apto</v>
      </c>
      <c r="AW22" s="143" t="str">
        <f t="shared" si="7"/>
        <v>Não apto</v>
      </c>
      <c r="AX22" s="143" t="str">
        <f t="shared" si="8"/>
        <v>Não apto</v>
      </c>
      <c r="AY22" s="143" t="str">
        <f t="shared" si="9"/>
        <v>Não apto</v>
      </c>
    </row>
    <row r="23" spans="1:51" ht="69" customHeight="1">
      <c r="A23" s="3" t="str">
        <f ca="1">IF(Tabela1[[#This Row],[Sigla Unidade Orçamentária]]&lt;&gt;"",TEXT(COUNTIF(INDIRECT(TEXT("C3:C",0)&amp;ROW()),Tabela1[[#This Row],[Sigla Unidade Orçamentária]]),"000")&amp;"-"&amp;Tabela1[[#This Row],[Sigla Unidade Orçamentária]]&amp;"-PLOA24","")</f>
        <v/>
      </c>
      <c r="B23" s="3" t="str">
        <f>IF(C23&lt;&gt;"",_xlfn.XLOOKUP(C23,'Apoio - Lista de UOs'!$A$3:$A$80,'Apoio - Lista de UOs'!$C$3:$C$80),"")</f>
        <v/>
      </c>
      <c r="G23" s="3" t="str">
        <f>IFERROR(VLOOKUP(F23,'Apoio - Funções-Programas'!A:B,2,0),"")</f>
        <v/>
      </c>
      <c r="I23" s="3" t="str">
        <f>IFERROR(VLOOKUP(H23,'Apoio - Funções-Programas'!D:E,2,0),"")</f>
        <v/>
      </c>
      <c r="K23" s="3" t="str">
        <f>IFERROR(VLOOKUP(J23,'Apoio - Funções-Programas'!G:H,2,0),"")</f>
        <v/>
      </c>
      <c r="M23" s="3" t="str">
        <f>IFERROR(VLOOKUP(L23,'Apoio - Lista de ações'!A:B,2,0),"")</f>
        <v/>
      </c>
      <c r="P23" s="145"/>
      <c r="Q23" s="3" t="str">
        <f>IFERROR(VLOOKUP(P23,'Apoio - Lista de NDs'!$A$22:$B$106,2,0),"")</f>
        <v/>
      </c>
      <c r="R23" s="143" t="str" cm="1">
        <f t="array" ref="R23">IFERROR(_xlfn.IFS(C23="FME","Todas_FME",C23="FUNDOSAUDE","Todas_FUNDOSAUDE",C23="FMAS","Todas_FMAS",C23="NITPREV","Todas_NITPREV",C23="NITPREVFIN","Todas_NITPREVFIN",C23="NITPREVPREV","Todas_NITPREVPREV",C23="NITTRANS","Todas_NITTRANS",C23="FUMTER","Todas_FUMTER",C23="FUHAB","Todas_FUHAB",C23="FMMU","Todas_FMMU",AND(C23&lt;&gt;"",C23&lt;&gt;"FME",C23&lt;&gt;"FUNDOSAUDE",C23&lt;&gt;"FMAS",C23&lt;&gt;"NITPREV",C23&lt;&gt;"NITPREVFIN",C23&lt;&gt;"NITPREVPREV",C23&lt;&gt;"NITTRANS",C23&lt;&gt;"FUMTER",C23&lt;&gt;"FUHAB",C23&lt;&gt;"FMMU"),"DEMAIS"),"")</f>
        <v/>
      </c>
      <c r="T23" s="3" t="str">
        <f>IFERROR(VLOOKUP(S23,'Apoio CO - Pré-LOA 2024'!B:D,3,0),"")</f>
        <v/>
      </c>
      <c r="U23" s="3" t="str">
        <f>IFERROR(VLOOKUP(RIGHT(Tabela1[[#This Row],[Fonte de Recursos]],2),'Apoio - Fontes e Detalhamentos'!A:B,2,0),"")</f>
        <v/>
      </c>
      <c r="V23" s="143" t="str" cm="1">
        <f t="array" ref="V23">IFERROR(_xlfn.IFS(C23="FME",_xlfn.CONCAT(C23,"_CO_","FR_",LEFT(S23,3)),C23="FUNDOSAUDE",_xlfn.CONCAT(C23,"_CO_","FR_",LEFT(S23,3)),C23="FMAS",_xlfn.CONCAT(C23,"_CO_","FR_",LEFT(S23,3)),C23="NITPREV",_xlfn.CONCAT(C23,"_CO_","FR_",LEFT(S23,3)),C23="NITPREVFIN",_xlfn.CONCAT(C23,"_CO_","FR_",LEFT(S23,3)),C23="NITPREVPREV",_xlfn.CONCAT(C23,"_CO_","FR_",LEFT(S23,3)),C23="NITTRANS",_xlfn.CONCAT(C23,"_CO_","FR_",LEFT(S23,3)),C23="FUMTER",_xlfn.CONCAT(C23,"_CO_","FR_",LEFT(S23,3)),C23="FUHAB",_xlfn.CONCAT(C23,"_CO_","FR_",LEFT(S23,3)),C23="FMMU",_xlfn.CONCAT(C23,"_CO_","FR_",LEFT(S23,3)),Tabela1[[#This Row],[Classif Fonte]]="DEMAIS",_xlfn.CONCAT(Tabela1[[#This Row],[Classif Fonte]],"_CO_","FR_",LEFT(S23,3))),"")</f>
        <v/>
      </c>
      <c r="W23" s="145"/>
      <c r="X23" s="3" t="str">
        <f>IFERROR(VLOOKUP(W23,'Apoio CO - Pré-LOA 2024'!G:H,2,0),"")</f>
        <v/>
      </c>
      <c r="AB23" s="144"/>
      <c r="AK23" s="143" t="str">
        <f t="shared" si="0"/>
        <v>Meta_NA</v>
      </c>
      <c r="AM23" s="17" t="str">
        <f>IFERROR(VLOOKUP(AL23,'Apoio - Plano de Metas 2023'!C:D,2,0),"")</f>
        <v/>
      </c>
      <c r="AP23" s="143" t="str">
        <f t="shared" si="1"/>
        <v>Não apto</v>
      </c>
      <c r="AQ23" s="143" t="str">
        <f t="shared" si="2"/>
        <v>Não apto</v>
      </c>
      <c r="AR23" s="143" t="str">
        <f>IFERROR(VLOOKUP(C23,Função_Padrão!G:H,2,0),"Não apto")</f>
        <v>Não apto</v>
      </c>
      <c r="AS23" s="143" t="str">
        <f t="shared" si="3"/>
        <v>Não apto</v>
      </c>
      <c r="AT23" s="143" t="str">
        <f t="shared" si="4"/>
        <v>Não apto</v>
      </c>
      <c r="AU23" s="143" t="str">
        <f t="shared" si="5"/>
        <v>Não apto</v>
      </c>
      <c r="AV23" s="143" t="str">
        <f t="shared" si="6"/>
        <v>Não apto</v>
      </c>
      <c r="AW23" s="143" t="str">
        <f t="shared" si="7"/>
        <v>Não apto</v>
      </c>
      <c r="AX23" s="143" t="str">
        <f t="shared" si="8"/>
        <v>Não apto</v>
      </c>
      <c r="AY23" s="143" t="str">
        <f t="shared" si="9"/>
        <v>Não apto</v>
      </c>
    </row>
    <row r="24" spans="1:51" ht="69" customHeight="1">
      <c r="A24" s="3" t="str">
        <f ca="1">IF(Tabela1[[#This Row],[Sigla Unidade Orçamentária]]&lt;&gt;"",TEXT(COUNTIF(INDIRECT(TEXT("C3:C",0)&amp;ROW()),Tabela1[[#This Row],[Sigla Unidade Orçamentária]]),"000")&amp;"-"&amp;Tabela1[[#This Row],[Sigla Unidade Orçamentária]]&amp;"-PLOA24","")</f>
        <v/>
      </c>
      <c r="B24" s="3" t="str">
        <f>IF(C24&lt;&gt;"",_xlfn.XLOOKUP(C24,'Apoio - Lista de UOs'!$A$3:$A$80,'Apoio - Lista de UOs'!$C$3:$C$80),"")</f>
        <v/>
      </c>
      <c r="G24" s="3" t="str">
        <f>IFERROR(VLOOKUP(F24,'Apoio - Funções-Programas'!A:B,2,0),"")</f>
        <v/>
      </c>
      <c r="I24" s="3" t="str">
        <f>IFERROR(VLOOKUP(H24,'Apoio - Funções-Programas'!D:E,2,0),"")</f>
        <v/>
      </c>
      <c r="K24" s="3" t="str">
        <f>IFERROR(VLOOKUP(J24,'Apoio - Funções-Programas'!G:H,2,0),"")</f>
        <v/>
      </c>
      <c r="M24" s="3" t="str">
        <f>IFERROR(VLOOKUP(L24,'Apoio - Lista de ações'!A:B,2,0),"")</f>
        <v/>
      </c>
      <c r="P24" s="145"/>
      <c r="Q24" s="3" t="str">
        <f>IFERROR(VLOOKUP(P24,'Apoio - Lista de NDs'!$A$22:$B$106,2,0),"")</f>
        <v/>
      </c>
      <c r="R24" s="143" t="str" cm="1">
        <f t="array" ref="R24">IFERROR(_xlfn.IFS(C24="FME","Todas_FME",C24="FUNDOSAUDE","Todas_FUNDOSAUDE",C24="FMAS","Todas_FMAS",C24="NITPREV","Todas_NITPREV",C24="NITPREVFIN","Todas_NITPREVFIN",C24="NITPREVPREV","Todas_NITPREVPREV",C24="NITTRANS","Todas_NITTRANS",C24="FUMTER","Todas_FUMTER",C24="FUHAB","Todas_FUHAB",C24="FMMU","Todas_FMMU",AND(C24&lt;&gt;"",C24&lt;&gt;"FME",C24&lt;&gt;"FUNDOSAUDE",C24&lt;&gt;"FMAS",C24&lt;&gt;"NITPREV",C24&lt;&gt;"NITPREVFIN",C24&lt;&gt;"NITPREVPREV",C24&lt;&gt;"NITTRANS",C24&lt;&gt;"FUMTER",C24&lt;&gt;"FUHAB",C24&lt;&gt;"FMMU"),"DEMAIS"),"")</f>
        <v/>
      </c>
      <c r="T24" s="3" t="str">
        <f>IFERROR(VLOOKUP(S24,'Apoio CO - Pré-LOA 2024'!B:D,3,0),"")</f>
        <v/>
      </c>
      <c r="U24" s="3" t="str">
        <f>IFERROR(VLOOKUP(RIGHT(Tabela1[[#This Row],[Fonte de Recursos]],2),'Apoio - Fontes e Detalhamentos'!A:B,2,0),"")</f>
        <v/>
      </c>
      <c r="V24" s="143" t="str" cm="1">
        <f t="array" ref="V24">IFERROR(_xlfn.IFS(C24="FME",_xlfn.CONCAT(C24,"_CO_","FR_",LEFT(S24,3)),C24="FUNDOSAUDE",_xlfn.CONCAT(C24,"_CO_","FR_",LEFT(S24,3)),C24="FMAS",_xlfn.CONCAT(C24,"_CO_","FR_",LEFT(S24,3)),C24="NITPREV",_xlfn.CONCAT(C24,"_CO_","FR_",LEFT(S24,3)),C24="NITPREVFIN",_xlfn.CONCAT(C24,"_CO_","FR_",LEFT(S24,3)),C24="NITPREVPREV",_xlfn.CONCAT(C24,"_CO_","FR_",LEFT(S24,3)),C24="NITTRANS",_xlfn.CONCAT(C24,"_CO_","FR_",LEFT(S24,3)),C24="FUMTER",_xlfn.CONCAT(C24,"_CO_","FR_",LEFT(S24,3)),C24="FUHAB",_xlfn.CONCAT(C24,"_CO_","FR_",LEFT(S24,3)),C24="FMMU",_xlfn.CONCAT(C24,"_CO_","FR_",LEFT(S24,3)),Tabela1[[#This Row],[Classif Fonte]]="DEMAIS",_xlfn.CONCAT(Tabela1[[#This Row],[Classif Fonte]],"_CO_","FR_",LEFT(S24,3))),"")</f>
        <v/>
      </c>
      <c r="W24" s="145"/>
      <c r="X24" s="3" t="str">
        <f>IFERROR(VLOOKUP(W24,'Apoio CO - Pré-LOA 2024'!G:H,2,0),"")</f>
        <v/>
      </c>
      <c r="AB24" s="144"/>
      <c r="AK24" s="143" t="str">
        <f t="shared" si="0"/>
        <v>Meta_NA</v>
      </c>
      <c r="AM24" s="17" t="str">
        <f>IFERROR(VLOOKUP(AL24,'Apoio - Plano de Metas 2023'!C:D,2,0),"")</f>
        <v/>
      </c>
      <c r="AP24" s="143" t="str">
        <f t="shared" si="1"/>
        <v>Não apto</v>
      </c>
      <c r="AQ24" s="143" t="str">
        <f t="shared" si="2"/>
        <v>Não apto</v>
      </c>
      <c r="AR24" s="143" t="str">
        <f>IFERROR(VLOOKUP(C24,Função_Padrão!G:H,2,0),"Não apto")</f>
        <v>Não apto</v>
      </c>
      <c r="AS24" s="143" t="str">
        <f t="shared" si="3"/>
        <v>Não apto</v>
      </c>
      <c r="AT24" s="143" t="str">
        <f t="shared" si="4"/>
        <v>Não apto</v>
      </c>
      <c r="AU24" s="143" t="str">
        <f t="shared" si="5"/>
        <v>Não apto</v>
      </c>
      <c r="AV24" s="143" t="str">
        <f t="shared" si="6"/>
        <v>Não apto</v>
      </c>
      <c r="AW24" s="143" t="str">
        <f t="shared" si="7"/>
        <v>Não apto</v>
      </c>
      <c r="AX24" s="143" t="str">
        <f t="shared" si="8"/>
        <v>Não apto</v>
      </c>
      <c r="AY24" s="143" t="str">
        <f t="shared" si="9"/>
        <v>Não apto</v>
      </c>
    </row>
    <row r="25" spans="1:51" ht="69" customHeight="1">
      <c r="A25" s="3" t="str">
        <f ca="1">IF(Tabela1[[#This Row],[Sigla Unidade Orçamentária]]&lt;&gt;"",TEXT(COUNTIF(INDIRECT(TEXT("C3:C",0)&amp;ROW()),Tabela1[[#This Row],[Sigla Unidade Orçamentária]]),"000")&amp;"-"&amp;Tabela1[[#This Row],[Sigla Unidade Orçamentária]]&amp;"-PLOA24","")</f>
        <v/>
      </c>
      <c r="B25" s="3" t="str">
        <f>IF(C25&lt;&gt;"",_xlfn.XLOOKUP(C25,'Apoio - Lista de UOs'!$A$3:$A$80,'Apoio - Lista de UOs'!$C$3:$C$80),"")</f>
        <v/>
      </c>
      <c r="G25" s="3" t="str">
        <f>IFERROR(VLOOKUP(F25,'Apoio - Funções-Programas'!A:B,2,0),"")</f>
        <v/>
      </c>
      <c r="I25" s="3" t="str">
        <f>IFERROR(VLOOKUP(H25,'Apoio - Funções-Programas'!D:E,2,0),"")</f>
        <v/>
      </c>
      <c r="K25" s="3" t="str">
        <f>IFERROR(VLOOKUP(J25,'Apoio - Funções-Programas'!G:H,2,0),"")</f>
        <v/>
      </c>
      <c r="M25" s="3" t="str">
        <f>IFERROR(VLOOKUP(L25,'Apoio - Lista de ações'!A:B,2,0),"")</f>
        <v/>
      </c>
      <c r="P25" s="145"/>
      <c r="Q25" s="3" t="str">
        <f>IFERROR(VLOOKUP(P25,'Apoio - Lista de NDs'!$A$22:$B$106,2,0),"")</f>
        <v/>
      </c>
      <c r="R25" s="143" t="str" cm="1">
        <f t="array" ref="R25">IFERROR(_xlfn.IFS(C25="FME","Todas_FME",C25="FUNDOSAUDE","Todas_FUNDOSAUDE",C25="FMAS","Todas_FMAS",C25="NITPREV","Todas_NITPREV",C25="NITPREVFIN","Todas_NITPREVFIN",C25="NITPREVPREV","Todas_NITPREVPREV",C25="NITTRANS","Todas_NITTRANS",C25="FUMTER","Todas_FUMTER",C25="FUHAB","Todas_FUHAB",C25="FMMU","Todas_FMMU",AND(C25&lt;&gt;"",C25&lt;&gt;"FME",C25&lt;&gt;"FUNDOSAUDE",C25&lt;&gt;"FMAS",C25&lt;&gt;"NITPREV",C25&lt;&gt;"NITPREVFIN",C25&lt;&gt;"NITPREVPREV",C25&lt;&gt;"NITTRANS",C25&lt;&gt;"FUMTER",C25&lt;&gt;"FUHAB",C25&lt;&gt;"FMMU"),"DEMAIS"),"")</f>
        <v/>
      </c>
      <c r="T25" s="3" t="str">
        <f>IFERROR(VLOOKUP(S25,'Apoio CO - Pré-LOA 2024'!B:D,3,0),"")</f>
        <v/>
      </c>
      <c r="U25" s="3" t="str">
        <f>IFERROR(VLOOKUP(RIGHT(Tabela1[[#This Row],[Fonte de Recursos]],2),'Apoio - Fontes e Detalhamentos'!A:B,2,0),"")</f>
        <v/>
      </c>
      <c r="V25" s="143" t="str" cm="1">
        <f t="array" ref="V25">IFERROR(_xlfn.IFS(C25="FME",_xlfn.CONCAT(C25,"_CO_","FR_",LEFT(S25,3)),C25="FUNDOSAUDE",_xlfn.CONCAT(C25,"_CO_","FR_",LEFT(S25,3)),C25="FMAS",_xlfn.CONCAT(C25,"_CO_","FR_",LEFT(S25,3)),C25="NITPREV",_xlfn.CONCAT(C25,"_CO_","FR_",LEFT(S25,3)),C25="NITPREVFIN",_xlfn.CONCAT(C25,"_CO_","FR_",LEFT(S25,3)),C25="NITPREVPREV",_xlfn.CONCAT(C25,"_CO_","FR_",LEFT(S25,3)),C25="NITTRANS",_xlfn.CONCAT(C25,"_CO_","FR_",LEFT(S25,3)),C25="FUMTER",_xlfn.CONCAT(C25,"_CO_","FR_",LEFT(S25,3)),C25="FUHAB",_xlfn.CONCAT(C25,"_CO_","FR_",LEFT(S25,3)),C25="FMMU",_xlfn.CONCAT(C25,"_CO_","FR_",LEFT(S25,3)),Tabela1[[#This Row],[Classif Fonte]]="DEMAIS",_xlfn.CONCAT(Tabela1[[#This Row],[Classif Fonte]],"_CO_","FR_",LEFT(S25,3))),"")</f>
        <v/>
      </c>
      <c r="W25" s="145"/>
      <c r="X25" s="3" t="str">
        <f>IFERROR(VLOOKUP(W25,'Apoio CO - Pré-LOA 2024'!G:H,2,0),"")</f>
        <v/>
      </c>
      <c r="AB25" s="144"/>
      <c r="AK25" s="143" t="str">
        <f t="shared" si="0"/>
        <v>Meta_NA</v>
      </c>
      <c r="AM25" s="17" t="str">
        <f>IFERROR(VLOOKUP(AL25,'Apoio - Plano de Metas 2023'!C:D,2,0),"")</f>
        <v/>
      </c>
      <c r="AP25" s="143" t="str">
        <f t="shared" si="1"/>
        <v>Não apto</v>
      </c>
      <c r="AQ25" s="143" t="str">
        <f t="shared" si="2"/>
        <v>Não apto</v>
      </c>
      <c r="AR25" s="143" t="str">
        <f>IFERROR(VLOOKUP(C25,Função_Padrão!G:H,2,0),"Não apto")</f>
        <v>Não apto</v>
      </c>
      <c r="AS25" s="143" t="str">
        <f t="shared" si="3"/>
        <v>Não apto</v>
      </c>
      <c r="AT25" s="143" t="str">
        <f t="shared" si="4"/>
        <v>Não apto</v>
      </c>
      <c r="AU25" s="143" t="str">
        <f t="shared" si="5"/>
        <v>Não apto</v>
      </c>
      <c r="AV25" s="143" t="str">
        <f t="shared" si="6"/>
        <v>Não apto</v>
      </c>
      <c r="AW25" s="143" t="str">
        <f t="shared" si="7"/>
        <v>Não apto</v>
      </c>
      <c r="AX25" s="143" t="str">
        <f t="shared" si="8"/>
        <v>Não apto</v>
      </c>
      <c r="AY25" s="143" t="str">
        <f t="shared" si="9"/>
        <v>Não apto</v>
      </c>
    </row>
    <row r="26" spans="1:51" ht="69" customHeight="1">
      <c r="A26" s="3" t="str">
        <f ca="1">IF(Tabela1[[#This Row],[Sigla Unidade Orçamentária]]&lt;&gt;"",TEXT(COUNTIF(INDIRECT(TEXT("C3:C",0)&amp;ROW()),Tabela1[[#This Row],[Sigla Unidade Orçamentária]]),"000")&amp;"-"&amp;Tabela1[[#This Row],[Sigla Unidade Orçamentária]]&amp;"-PLOA24","")</f>
        <v/>
      </c>
      <c r="B26" s="3" t="str">
        <f>IF(C26&lt;&gt;"",_xlfn.XLOOKUP(C26,'Apoio - Lista de UOs'!$A$3:$A$80,'Apoio - Lista de UOs'!$C$3:$C$80),"")</f>
        <v/>
      </c>
      <c r="G26" s="3" t="str">
        <f>IFERROR(VLOOKUP(F26,'Apoio - Funções-Programas'!A:B,2,0),"")</f>
        <v/>
      </c>
      <c r="I26" s="3" t="str">
        <f>IFERROR(VLOOKUP(H26,'Apoio - Funções-Programas'!D:E,2,0),"")</f>
        <v/>
      </c>
      <c r="K26" s="3" t="str">
        <f>IFERROR(VLOOKUP(J26,'Apoio - Funções-Programas'!G:H,2,0),"")</f>
        <v/>
      </c>
      <c r="M26" s="3" t="str">
        <f>IFERROR(VLOOKUP(L26,'Apoio - Lista de ações'!A:B,2,0),"")</f>
        <v/>
      </c>
      <c r="P26" s="145"/>
      <c r="Q26" s="3" t="str">
        <f>IFERROR(VLOOKUP(P26,'Apoio - Lista de NDs'!$A$22:$B$106,2,0),"")</f>
        <v/>
      </c>
      <c r="R26" s="143" t="str" cm="1">
        <f t="array" ref="R26">IFERROR(_xlfn.IFS(C26="FME","Todas_FME",C26="FUNDOSAUDE","Todas_FUNDOSAUDE",C26="FMAS","Todas_FMAS",C26="NITPREV","Todas_NITPREV",C26="NITPREVFIN","Todas_NITPREVFIN",C26="NITPREVPREV","Todas_NITPREVPREV",C26="NITTRANS","Todas_NITTRANS",C26="FUMTER","Todas_FUMTER",C26="FUHAB","Todas_FUHAB",C26="FMMU","Todas_FMMU",AND(C26&lt;&gt;"",C26&lt;&gt;"FME",C26&lt;&gt;"FUNDOSAUDE",C26&lt;&gt;"FMAS",C26&lt;&gt;"NITPREV",C26&lt;&gt;"NITPREVFIN",C26&lt;&gt;"NITPREVPREV",C26&lt;&gt;"NITTRANS",C26&lt;&gt;"FUMTER",C26&lt;&gt;"FUHAB",C26&lt;&gt;"FMMU"),"DEMAIS"),"")</f>
        <v/>
      </c>
      <c r="T26" s="3" t="str">
        <f>IFERROR(VLOOKUP(S26,'Apoio CO - Pré-LOA 2024'!B:D,3,0),"")</f>
        <v/>
      </c>
      <c r="U26" s="3" t="str">
        <f>IFERROR(VLOOKUP(RIGHT(Tabela1[[#This Row],[Fonte de Recursos]],2),'Apoio - Fontes e Detalhamentos'!A:B,2,0),"")</f>
        <v/>
      </c>
      <c r="V26" s="143" t="str" cm="1">
        <f t="array" ref="V26">IFERROR(_xlfn.IFS(C26="FME",_xlfn.CONCAT(C26,"_CO_","FR_",LEFT(S26,3)),C26="FUNDOSAUDE",_xlfn.CONCAT(C26,"_CO_","FR_",LEFT(S26,3)),C26="FMAS",_xlfn.CONCAT(C26,"_CO_","FR_",LEFT(S26,3)),C26="NITPREV",_xlfn.CONCAT(C26,"_CO_","FR_",LEFT(S26,3)),C26="NITPREVFIN",_xlfn.CONCAT(C26,"_CO_","FR_",LEFT(S26,3)),C26="NITPREVPREV",_xlfn.CONCAT(C26,"_CO_","FR_",LEFT(S26,3)),C26="NITTRANS",_xlfn.CONCAT(C26,"_CO_","FR_",LEFT(S26,3)),C26="FUMTER",_xlfn.CONCAT(C26,"_CO_","FR_",LEFT(S26,3)),C26="FUHAB",_xlfn.CONCAT(C26,"_CO_","FR_",LEFT(S26,3)),C26="FMMU",_xlfn.CONCAT(C26,"_CO_","FR_",LEFT(S26,3)),Tabela1[[#This Row],[Classif Fonte]]="DEMAIS",_xlfn.CONCAT(Tabela1[[#This Row],[Classif Fonte]],"_CO_","FR_",LEFT(S26,3))),"")</f>
        <v/>
      </c>
      <c r="W26" s="145"/>
      <c r="X26" s="3" t="str">
        <f>IFERROR(VLOOKUP(W26,'Apoio CO - Pré-LOA 2024'!G:H,2,0),"")</f>
        <v/>
      </c>
      <c r="AB26" s="144"/>
      <c r="AK26" s="143" t="str">
        <f t="shared" si="0"/>
        <v>Meta_NA</v>
      </c>
      <c r="AM26" s="17" t="str">
        <f>IFERROR(VLOOKUP(AL26,'Apoio - Plano de Metas 2023'!C:D,2,0),"")</f>
        <v/>
      </c>
      <c r="AP26" s="143" t="str">
        <f t="shared" si="1"/>
        <v>Não apto</v>
      </c>
      <c r="AQ26" s="143" t="str">
        <f t="shared" si="2"/>
        <v>Não apto</v>
      </c>
      <c r="AR26" s="143" t="str">
        <f>IFERROR(VLOOKUP(C26,Função_Padrão!G:H,2,0),"Não apto")</f>
        <v>Não apto</v>
      </c>
      <c r="AS26" s="143" t="str">
        <f t="shared" si="3"/>
        <v>Não apto</v>
      </c>
      <c r="AT26" s="143" t="str">
        <f t="shared" si="4"/>
        <v>Não apto</v>
      </c>
      <c r="AU26" s="143" t="str">
        <f t="shared" si="5"/>
        <v>Não apto</v>
      </c>
      <c r="AV26" s="143" t="str">
        <f t="shared" si="6"/>
        <v>Não apto</v>
      </c>
      <c r="AW26" s="143" t="str">
        <f t="shared" si="7"/>
        <v>Não apto</v>
      </c>
      <c r="AX26" s="143" t="str">
        <f t="shared" si="8"/>
        <v>Não apto</v>
      </c>
      <c r="AY26" s="143" t="str">
        <f t="shared" si="9"/>
        <v>Não apto</v>
      </c>
    </row>
    <row r="27" spans="1:51" ht="69" customHeight="1">
      <c r="A27" s="3" t="str">
        <f ca="1">IF(Tabela1[[#This Row],[Sigla Unidade Orçamentária]]&lt;&gt;"",TEXT(COUNTIF(INDIRECT(TEXT("C3:C",0)&amp;ROW()),Tabela1[[#This Row],[Sigla Unidade Orçamentária]]),"000")&amp;"-"&amp;Tabela1[[#This Row],[Sigla Unidade Orçamentária]]&amp;"-PLOA24","")</f>
        <v/>
      </c>
      <c r="B27" s="3" t="str">
        <f>IF(C27&lt;&gt;"",_xlfn.XLOOKUP(C27,'Apoio - Lista de UOs'!$A$3:$A$80,'Apoio - Lista de UOs'!$C$3:$C$80),"")</f>
        <v/>
      </c>
      <c r="G27" s="3" t="str">
        <f>IFERROR(VLOOKUP(F27,'Apoio - Funções-Programas'!A:B,2,0),"")</f>
        <v/>
      </c>
      <c r="I27" s="3" t="str">
        <f>IFERROR(VLOOKUP(H27,'Apoio - Funções-Programas'!D:E,2,0),"")</f>
        <v/>
      </c>
      <c r="K27" s="3" t="str">
        <f>IFERROR(VLOOKUP(J27,'Apoio - Funções-Programas'!G:H,2,0),"")</f>
        <v/>
      </c>
      <c r="M27" s="3" t="str">
        <f>IFERROR(VLOOKUP(L27,'Apoio - Lista de ações'!A:B,2,0),"")</f>
        <v/>
      </c>
      <c r="P27" s="145"/>
      <c r="Q27" s="3" t="str">
        <f>IFERROR(VLOOKUP(P27,'Apoio - Lista de NDs'!$A$22:$B$106,2,0),"")</f>
        <v/>
      </c>
      <c r="R27" s="143" t="str" cm="1">
        <f t="array" ref="R27">IFERROR(_xlfn.IFS(C27="FME","Todas_FME",C27="FUNDOSAUDE","Todas_FUNDOSAUDE",C27="FMAS","Todas_FMAS",C27="NITPREV","Todas_NITPREV",C27="NITPREVFIN","Todas_NITPREVFIN",C27="NITPREVPREV","Todas_NITPREVPREV",C27="NITTRANS","Todas_NITTRANS",C27="FUMTER","Todas_FUMTER",C27="FUHAB","Todas_FUHAB",C27="FMMU","Todas_FMMU",AND(C27&lt;&gt;"",C27&lt;&gt;"FME",C27&lt;&gt;"FUNDOSAUDE",C27&lt;&gt;"FMAS",C27&lt;&gt;"NITPREV",C27&lt;&gt;"NITPREVFIN",C27&lt;&gt;"NITPREVPREV",C27&lt;&gt;"NITTRANS",C27&lt;&gt;"FUMTER",C27&lt;&gt;"FUHAB",C27&lt;&gt;"FMMU"),"DEMAIS"),"")</f>
        <v/>
      </c>
      <c r="T27" s="3" t="str">
        <f>IFERROR(VLOOKUP(S27,'Apoio CO - Pré-LOA 2024'!B:D,3,0),"")</f>
        <v/>
      </c>
      <c r="U27" s="3" t="str">
        <f>IFERROR(VLOOKUP(RIGHT(Tabela1[[#This Row],[Fonte de Recursos]],2),'Apoio - Fontes e Detalhamentos'!A:B,2,0),"")</f>
        <v/>
      </c>
      <c r="V27" s="143" t="str" cm="1">
        <f t="array" ref="V27">IFERROR(_xlfn.IFS(C27="FME",_xlfn.CONCAT(C27,"_CO_","FR_",LEFT(S27,3)),C27="FUNDOSAUDE",_xlfn.CONCAT(C27,"_CO_","FR_",LEFT(S27,3)),C27="FMAS",_xlfn.CONCAT(C27,"_CO_","FR_",LEFT(S27,3)),C27="NITPREV",_xlfn.CONCAT(C27,"_CO_","FR_",LEFT(S27,3)),C27="NITPREVFIN",_xlfn.CONCAT(C27,"_CO_","FR_",LEFT(S27,3)),C27="NITPREVPREV",_xlfn.CONCAT(C27,"_CO_","FR_",LEFT(S27,3)),C27="NITTRANS",_xlfn.CONCAT(C27,"_CO_","FR_",LEFT(S27,3)),C27="FUMTER",_xlfn.CONCAT(C27,"_CO_","FR_",LEFT(S27,3)),C27="FUHAB",_xlfn.CONCAT(C27,"_CO_","FR_",LEFT(S27,3)),C27="FMMU",_xlfn.CONCAT(C27,"_CO_","FR_",LEFT(S27,3)),Tabela1[[#This Row],[Classif Fonte]]="DEMAIS",_xlfn.CONCAT(Tabela1[[#This Row],[Classif Fonte]],"_CO_","FR_",LEFT(S27,3))),"")</f>
        <v/>
      </c>
      <c r="W27" s="145"/>
      <c r="X27" s="3" t="str">
        <f>IFERROR(VLOOKUP(W27,'Apoio CO - Pré-LOA 2024'!G:H,2,0),"")</f>
        <v/>
      </c>
      <c r="AB27" s="144"/>
      <c r="AK27" s="143" t="str">
        <f t="shared" si="0"/>
        <v>Meta_NA</v>
      </c>
      <c r="AM27" s="17" t="str">
        <f>IFERROR(VLOOKUP(AL27,'Apoio - Plano de Metas 2023'!C:D,2,0),"")</f>
        <v/>
      </c>
      <c r="AP27" s="143" t="str">
        <f t="shared" si="1"/>
        <v>Não apto</v>
      </c>
      <c r="AQ27" s="143" t="str">
        <f t="shared" si="2"/>
        <v>Não apto</v>
      </c>
      <c r="AR27" s="143" t="str">
        <f>IFERROR(VLOOKUP(C27,Função_Padrão!G:H,2,0),"Não apto")</f>
        <v>Não apto</v>
      </c>
      <c r="AS27" s="143" t="str">
        <f t="shared" si="3"/>
        <v>Não apto</v>
      </c>
      <c r="AT27" s="143" t="str">
        <f t="shared" si="4"/>
        <v>Não apto</v>
      </c>
      <c r="AU27" s="143" t="str">
        <f t="shared" si="5"/>
        <v>Não apto</v>
      </c>
      <c r="AV27" s="143" t="str">
        <f t="shared" si="6"/>
        <v>Não apto</v>
      </c>
      <c r="AW27" s="143" t="str">
        <f t="shared" si="7"/>
        <v>Não apto</v>
      </c>
      <c r="AX27" s="143" t="str">
        <f t="shared" si="8"/>
        <v>Não apto</v>
      </c>
      <c r="AY27" s="143" t="str">
        <f t="shared" si="9"/>
        <v>Não apto</v>
      </c>
    </row>
    <row r="28" spans="1:51" ht="69" customHeight="1">
      <c r="A28" s="3" t="str">
        <f ca="1">IF(Tabela1[[#This Row],[Sigla Unidade Orçamentária]]&lt;&gt;"",TEXT(COUNTIF(INDIRECT(TEXT("C3:C",0)&amp;ROW()),Tabela1[[#This Row],[Sigla Unidade Orçamentária]]),"000")&amp;"-"&amp;Tabela1[[#This Row],[Sigla Unidade Orçamentária]]&amp;"-PLOA24","")</f>
        <v/>
      </c>
      <c r="B28" s="3" t="str">
        <f>IF(C28&lt;&gt;"",_xlfn.XLOOKUP(C28,'Apoio - Lista de UOs'!$A$3:$A$80,'Apoio - Lista de UOs'!$C$3:$C$80),"")</f>
        <v/>
      </c>
      <c r="G28" s="3" t="str">
        <f>IFERROR(VLOOKUP(F28,'Apoio - Funções-Programas'!A:B,2,0),"")</f>
        <v/>
      </c>
      <c r="I28" s="3" t="str">
        <f>IFERROR(VLOOKUP(H28,'Apoio - Funções-Programas'!D:E,2,0),"")</f>
        <v/>
      </c>
      <c r="K28" s="3" t="str">
        <f>IFERROR(VLOOKUP(J28,'Apoio - Funções-Programas'!G:H,2,0),"")</f>
        <v/>
      </c>
      <c r="M28" s="3" t="str">
        <f>IFERROR(VLOOKUP(L28,'Apoio - Lista de ações'!A:B,2,0),"")</f>
        <v/>
      </c>
      <c r="P28" s="145"/>
      <c r="Q28" s="3" t="str">
        <f>IFERROR(VLOOKUP(P28,'Apoio - Lista de NDs'!$A$22:$B$106,2,0),"")</f>
        <v/>
      </c>
      <c r="R28" s="143" t="str" cm="1">
        <f t="array" ref="R28">IFERROR(_xlfn.IFS(C28="FME","Todas_FME",C28="FUNDOSAUDE","Todas_FUNDOSAUDE",C28="FMAS","Todas_FMAS",C28="NITPREV","Todas_NITPREV",C28="NITPREVFIN","Todas_NITPREVFIN",C28="NITPREVPREV","Todas_NITPREVPREV",C28="NITTRANS","Todas_NITTRANS",C28="FUMTER","Todas_FUMTER",C28="FUHAB","Todas_FUHAB",C28="FMMU","Todas_FMMU",AND(C28&lt;&gt;"",C28&lt;&gt;"FME",C28&lt;&gt;"FUNDOSAUDE",C28&lt;&gt;"FMAS",C28&lt;&gt;"NITPREV",C28&lt;&gt;"NITPREVFIN",C28&lt;&gt;"NITPREVPREV",C28&lt;&gt;"NITTRANS",C28&lt;&gt;"FUMTER",C28&lt;&gt;"FUHAB",C28&lt;&gt;"FMMU"),"DEMAIS"),"")</f>
        <v/>
      </c>
      <c r="T28" s="3" t="str">
        <f>IFERROR(VLOOKUP(S28,'Apoio CO - Pré-LOA 2024'!B:D,3,0),"")</f>
        <v/>
      </c>
      <c r="U28" s="3" t="str">
        <f>IFERROR(VLOOKUP(RIGHT(Tabela1[[#This Row],[Fonte de Recursos]],2),'Apoio - Fontes e Detalhamentos'!A:B,2,0),"")</f>
        <v/>
      </c>
      <c r="V28" s="143" t="str" cm="1">
        <f t="array" ref="V28">IFERROR(_xlfn.IFS(C28="FME",_xlfn.CONCAT(C28,"_CO_","FR_",LEFT(S28,3)),C28="FUNDOSAUDE",_xlfn.CONCAT(C28,"_CO_","FR_",LEFT(S28,3)),C28="FMAS",_xlfn.CONCAT(C28,"_CO_","FR_",LEFT(S28,3)),C28="NITPREV",_xlfn.CONCAT(C28,"_CO_","FR_",LEFT(S28,3)),C28="NITPREVFIN",_xlfn.CONCAT(C28,"_CO_","FR_",LEFT(S28,3)),C28="NITPREVPREV",_xlfn.CONCAT(C28,"_CO_","FR_",LEFT(S28,3)),C28="NITTRANS",_xlfn.CONCAT(C28,"_CO_","FR_",LEFT(S28,3)),C28="FUMTER",_xlfn.CONCAT(C28,"_CO_","FR_",LEFT(S28,3)),C28="FUHAB",_xlfn.CONCAT(C28,"_CO_","FR_",LEFT(S28,3)),C28="FMMU",_xlfn.CONCAT(C28,"_CO_","FR_",LEFT(S28,3)),Tabela1[[#This Row],[Classif Fonte]]="DEMAIS",_xlfn.CONCAT(Tabela1[[#This Row],[Classif Fonte]],"_CO_","FR_",LEFT(S28,3))),"")</f>
        <v/>
      </c>
      <c r="W28" s="145"/>
      <c r="X28" s="3" t="str">
        <f>IFERROR(VLOOKUP(W28,'Apoio CO - Pré-LOA 2024'!G:H,2,0),"")</f>
        <v/>
      </c>
      <c r="AB28" s="144"/>
      <c r="AK28" s="143" t="str">
        <f t="shared" si="0"/>
        <v>Meta_NA</v>
      </c>
      <c r="AM28" s="17" t="str">
        <f>IFERROR(VLOOKUP(AL28,'Apoio - Plano de Metas 2023'!C:D,2,0),"")</f>
        <v/>
      </c>
      <c r="AP28" s="143" t="str">
        <f t="shared" si="1"/>
        <v>Não apto</v>
      </c>
      <c r="AQ28" s="143" t="str">
        <f t="shared" si="2"/>
        <v>Não apto</v>
      </c>
      <c r="AR28" s="143" t="str">
        <f>IFERROR(VLOOKUP(C28,Função_Padrão!G:H,2,0),"Não apto")</f>
        <v>Não apto</v>
      </c>
      <c r="AS28" s="143" t="str">
        <f t="shared" si="3"/>
        <v>Não apto</v>
      </c>
      <c r="AT28" s="143" t="str">
        <f t="shared" si="4"/>
        <v>Não apto</v>
      </c>
      <c r="AU28" s="143" t="str">
        <f t="shared" si="5"/>
        <v>Não apto</v>
      </c>
      <c r="AV28" s="143" t="str">
        <f t="shared" si="6"/>
        <v>Não apto</v>
      </c>
      <c r="AW28" s="143" t="str">
        <f t="shared" si="7"/>
        <v>Não apto</v>
      </c>
      <c r="AX28" s="143" t="str">
        <f t="shared" si="8"/>
        <v>Não apto</v>
      </c>
      <c r="AY28" s="143" t="str">
        <f t="shared" si="9"/>
        <v>Não apto</v>
      </c>
    </row>
    <row r="29" spans="1:51" ht="69" customHeight="1">
      <c r="A29" s="3" t="str">
        <f ca="1">IF(Tabela1[[#This Row],[Sigla Unidade Orçamentária]]&lt;&gt;"",TEXT(COUNTIF(INDIRECT(TEXT("C3:C",0)&amp;ROW()),Tabela1[[#This Row],[Sigla Unidade Orçamentária]]),"000")&amp;"-"&amp;Tabela1[[#This Row],[Sigla Unidade Orçamentária]]&amp;"-PLOA24","")</f>
        <v/>
      </c>
      <c r="B29" s="3" t="str">
        <f>IF(C29&lt;&gt;"",_xlfn.XLOOKUP(C29,'Apoio - Lista de UOs'!$A$3:$A$80,'Apoio - Lista de UOs'!$C$3:$C$80),"")</f>
        <v/>
      </c>
      <c r="G29" s="3" t="str">
        <f>IFERROR(VLOOKUP(F29,'Apoio - Funções-Programas'!A:B,2,0),"")</f>
        <v/>
      </c>
      <c r="I29" s="3" t="str">
        <f>IFERROR(VLOOKUP(H29,'Apoio - Funções-Programas'!D:E,2,0),"")</f>
        <v/>
      </c>
      <c r="K29" s="3" t="str">
        <f>IFERROR(VLOOKUP(J29,'Apoio - Funções-Programas'!G:H,2,0),"")</f>
        <v/>
      </c>
      <c r="M29" s="3" t="str">
        <f>IFERROR(VLOOKUP(L29,'Apoio - Lista de ações'!A:B,2,0),"")</f>
        <v/>
      </c>
      <c r="P29" s="145"/>
      <c r="Q29" s="3" t="str">
        <f>IFERROR(VLOOKUP(P29,'Apoio - Lista de NDs'!$A$22:$B$106,2,0),"")</f>
        <v/>
      </c>
      <c r="R29" s="143" t="str" cm="1">
        <f t="array" ref="R29">IFERROR(_xlfn.IFS(C29="FME","Todas_FME",C29="FUNDOSAUDE","Todas_FUNDOSAUDE",C29="FMAS","Todas_FMAS",C29="NITPREV","Todas_NITPREV",C29="NITPREVFIN","Todas_NITPREVFIN",C29="NITPREVPREV","Todas_NITPREVPREV",C29="NITTRANS","Todas_NITTRANS",C29="FUMTER","Todas_FUMTER",C29="FUHAB","Todas_FUHAB",C29="FMMU","Todas_FMMU",AND(C29&lt;&gt;"",C29&lt;&gt;"FME",C29&lt;&gt;"FUNDOSAUDE",C29&lt;&gt;"FMAS",C29&lt;&gt;"NITPREV",C29&lt;&gt;"NITPREVFIN",C29&lt;&gt;"NITPREVPREV",C29&lt;&gt;"NITTRANS",C29&lt;&gt;"FUMTER",C29&lt;&gt;"FUHAB",C29&lt;&gt;"FMMU"),"DEMAIS"),"")</f>
        <v/>
      </c>
      <c r="T29" s="3" t="str">
        <f>IFERROR(VLOOKUP(S29,'Apoio CO - Pré-LOA 2024'!B:D,3,0),"")</f>
        <v/>
      </c>
      <c r="U29" s="3" t="str">
        <f>IFERROR(VLOOKUP(RIGHT(Tabela1[[#This Row],[Fonte de Recursos]],2),'Apoio - Fontes e Detalhamentos'!A:B,2,0),"")</f>
        <v/>
      </c>
      <c r="V29" s="143" t="str" cm="1">
        <f t="array" ref="V29">IFERROR(_xlfn.IFS(C29="FME",_xlfn.CONCAT(C29,"_CO_","FR_",LEFT(S29,3)),C29="FUNDOSAUDE",_xlfn.CONCAT(C29,"_CO_","FR_",LEFT(S29,3)),C29="FMAS",_xlfn.CONCAT(C29,"_CO_","FR_",LEFT(S29,3)),C29="NITPREV",_xlfn.CONCAT(C29,"_CO_","FR_",LEFT(S29,3)),C29="NITPREVFIN",_xlfn.CONCAT(C29,"_CO_","FR_",LEFT(S29,3)),C29="NITPREVPREV",_xlfn.CONCAT(C29,"_CO_","FR_",LEFT(S29,3)),C29="NITTRANS",_xlfn.CONCAT(C29,"_CO_","FR_",LEFT(S29,3)),C29="FUMTER",_xlfn.CONCAT(C29,"_CO_","FR_",LEFT(S29,3)),C29="FUHAB",_xlfn.CONCAT(C29,"_CO_","FR_",LEFT(S29,3)),C29="FMMU",_xlfn.CONCAT(C29,"_CO_","FR_",LEFT(S29,3)),Tabela1[[#This Row],[Classif Fonte]]="DEMAIS",_xlfn.CONCAT(Tabela1[[#This Row],[Classif Fonte]],"_CO_","FR_",LEFT(S29,3))),"")</f>
        <v/>
      </c>
      <c r="W29" s="145"/>
      <c r="X29" s="3" t="str">
        <f>IFERROR(VLOOKUP(W29,'Apoio CO - Pré-LOA 2024'!G:H,2,0),"")</f>
        <v/>
      </c>
      <c r="AB29" s="144"/>
      <c r="AK29" s="143" t="str">
        <f t="shared" si="0"/>
        <v>Meta_NA</v>
      </c>
      <c r="AM29" s="17" t="str">
        <f>IFERROR(VLOOKUP(AL29,'Apoio - Plano de Metas 2023'!C:D,2,0),"")</f>
        <v/>
      </c>
      <c r="AP29" s="143" t="str">
        <f t="shared" si="1"/>
        <v>Não apto</v>
      </c>
      <c r="AQ29" s="143" t="str">
        <f t="shared" si="2"/>
        <v>Não apto</v>
      </c>
      <c r="AR29" s="143" t="str">
        <f>IFERROR(VLOOKUP(C29,Função_Padrão!G:H,2,0),"Não apto")</f>
        <v>Não apto</v>
      </c>
      <c r="AS29" s="143" t="str">
        <f t="shared" si="3"/>
        <v>Não apto</v>
      </c>
      <c r="AT29" s="143" t="str">
        <f t="shared" si="4"/>
        <v>Não apto</v>
      </c>
      <c r="AU29" s="143" t="str">
        <f t="shared" si="5"/>
        <v>Não apto</v>
      </c>
      <c r="AV29" s="143" t="str">
        <f t="shared" si="6"/>
        <v>Não apto</v>
      </c>
      <c r="AW29" s="143" t="str">
        <f t="shared" si="7"/>
        <v>Não apto</v>
      </c>
      <c r="AX29" s="143" t="str">
        <f t="shared" si="8"/>
        <v>Não apto</v>
      </c>
      <c r="AY29" s="143" t="str">
        <f t="shared" si="9"/>
        <v>Não apto</v>
      </c>
    </row>
    <row r="30" spans="1:51" ht="69" customHeight="1">
      <c r="A30" s="3" t="str">
        <f ca="1">IF(Tabela1[[#This Row],[Sigla Unidade Orçamentária]]&lt;&gt;"",TEXT(COUNTIF(INDIRECT(TEXT("C3:C",0)&amp;ROW()),Tabela1[[#This Row],[Sigla Unidade Orçamentária]]),"000")&amp;"-"&amp;Tabela1[[#This Row],[Sigla Unidade Orçamentária]]&amp;"-PLOA24","")</f>
        <v/>
      </c>
      <c r="B30" s="3" t="str">
        <f>IF(C30&lt;&gt;"",_xlfn.XLOOKUP(C30,'Apoio - Lista de UOs'!$A$3:$A$80,'Apoio - Lista de UOs'!$C$3:$C$80),"")</f>
        <v/>
      </c>
      <c r="G30" s="3" t="str">
        <f>IFERROR(VLOOKUP(F30,'Apoio - Funções-Programas'!A:B,2,0),"")</f>
        <v/>
      </c>
      <c r="I30" s="3" t="str">
        <f>IFERROR(VLOOKUP(H30,'Apoio - Funções-Programas'!D:E,2,0),"")</f>
        <v/>
      </c>
      <c r="K30" s="3" t="str">
        <f>IFERROR(VLOOKUP(J30,'Apoio - Funções-Programas'!G:H,2,0),"")</f>
        <v/>
      </c>
      <c r="M30" s="3" t="str">
        <f>IFERROR(VLOOKUP(L30,'Apoio - Lista de ações'!A:B,2,0),"")</f>
        <v/>
      </c>
      <c r="P30" s="145"/>
      <c r="Q30" s="3" t="str">
        <f>IFERROR(VLOOKUP(P30,'Apoio - Lista de NDs'!$A$22:$B$106,2,0),"")</f>
        <v/>
      </c>
      <c r="R30" s="143" t="str" cm="1">
        <f t="array" ref="R30">IFERROR(_xlfn.IFS(C30="FME","Todas_FME",C30="FUNDOSAUDE","Todas_FUNDOSAUDE",C30="FMAS","Todas_FMAS",C30="NITPREV","Todas_NITPREV",C30="NITPREVFIN","Todas_NITPREVFIN",C30="NITPREVPREV","Todas_NITPREVPREV",C30="NITTRANS","Todas_NITTRANS",C30="FUMTER","Todas_FUMTER",C30="FUHAB","Todas_FUHAB",C30="FMMU","Todas_FMMU",AND(C30&lt;&gt;"",C30&lt;&gt;"FME",C30&lt;&gt;"FUNDOSAUDE",C30&lt;&gt;"FMAS",C30&lt;&gt;"NITPREV",C30&lt;&gt;"NITPREVFIN",C30&lt;&gt;"NITPREVPREV",C30&lt;&gt;"NITTRANS",C30&lt;&gt;"FUMTER",C30&lt;&gt;"FUHAB",C30&lt;&gt;"FMMU"),"DEMAIS"),"")</f>
        <v/>
      </c>
      <c r="T30" s="3" t="str">
        <f>IFERROR(VLOOKUP(S30,'Apoio CO - Pré-LOA 2024'!B:D,3,0),"")</f>
        <v/>
      </c>
      <c r="U30" s="3" t="str">
        <f>IFERROR(VLOOKUP(RIGHT(Tabela1[[#This Row],[Fonte de Recursos]],2),'Apoio - Fontes e Detalhamentos'!A:B,2,0),"")</f>
        <v/>
      </c>
      <c r="V30" s="143" t="str" cm="1">
        <f t="array" ref="V30">IFERROR(_xlfn.IFS(C30="FME",_xlfn.CONCAT(C30,"_CO_","FR_",LEFT(S30,3)),C30="FUNDOSAUDE",_xlfn.CONCAT(C30,"_CO_","FR_",LEFT(S30,3)),C30="FMAS",_xlfn.CONCAT(C30,"_CO_","FR_",LEFT(S30,3)),C30="NITPREV",_xlfn.CONCAT(C30,"_CO_","FR_",LEFT(S30,3)),C30="NITPREVFIN",_xlfn.CONCAT(C30,"_CO_","FR_",LEFT(S30,3)),C30="NITPREVPREV",_xlfn.CONCAT(C30,"_CO_","FR_",LEFT(S30,3)),C30="NITTRANS",_xlfn.CONCAT(C30,"_CO_","FR_",LEFT(S30,3)),C30="FUMTER",_xlfn.CONCAT(C30,"_CO_","FR_",LEFT(S30,3)),C30="FUHAB",_xlfn.CONCAT(C30,"_CO_","FR_",LEFT(S30,3)),C30="FMMU",_xlfn.CONCAT(C30,"_CO_","FR_",LEFT(S30,3)),Tabela1[[#This Row],[Classif Fonte]]="DEMAIS",_xlfn.CONCAT(Tabela1[[#This Row],[Classif Fonte]],"_CO_","FR_",LEFT(S30,3))),"")</f>
        <v/>
      </c>
      <c r="W30" s="145"/>
      <c r="X30" s="3" t="str">
        <f>IFERROR(VLOOKUP(W30,'Apoio CO - Pré-LOA 2024'!G:H,2,0),"")</f>
        <v/>
      </c>
      <c r="AB30" s="144"/>
      <c r="AK30" s="143" t="str">
        <f t="shared" si="0"/>
        <v>Meta_NA</v>
      </c>
      <c r="AM30" s="17" t="str">
        <f>IFERROR(VLOOKUP(AL30,'Apoio - Plano de Metas 2023'!C:D,2,0),"")</f>
        <v/>
      </c>
      <c r="AP30" s="143" t="str">
        <f t="shared" si="1"/>
        <v>Não apto</v>
      </c>
      <c r="AQ30" s="143" t="str">
        <f t="shared" si="2"/>
        <v>Não apto</v>
      </c>
      <c r="AR30" s="143" t="str">
        <f>IFERROR(VLOOKUP(C30,Função_Padrão!G:H,2,0),"Não apto")</f>
        <v>Não apto</v>
      </c>
      <c r="AS30" s="143" t="str">
        <f t="shared" si="3"/>
        <v>Não apto</v>
      </c>
      <c r="AT30" s="143" t="str">
        <f t="shared" si="4"/>
        <v>Não apto</v>
      </c>
      <c r="AU30" s="143" t="str">
        <f t="shared" si="5"/>
        <v>Não apto</v>
      </c>
      <c r="AV30" s="143" t="str">
        <f t="shared" si="6"/>
        <v>Não apto</v>
      </c>
      <c r="AW30" s="143" t="str">
        <f t="shared" si="7"/>
        <v>Não apto</v>
      </c>
      <c r="AX30" s="143" t="str">
        <f t="shared" si="8"/>
        <v>Não apto</v>
      </c>
      <c r="AY30" s="143" t="str">
        <f t="shared" si="9"/>
        <v>Não apto</v>
      </c>
    </row>
    <row r="31" spans="1:51" ht="69" customHeight="1">
      <c r="A31" s="3" t="str">
        <f ca="1">IF(Tabela1[[#This Row],[Sigla Unidade Orçamentária]]&lt;&gt;"",TEXT(COUNTIF(INDIRECT(TEXT("C3:C",0)&amp;ROW()),Tabela1[[#This Row],[Sigla Unidade Orçamentária]]),"000")&amp;"-"&amp;Tabela1[[#This Row],[Sigla Unidade Orçamentária]]&amp;"-PLOA24","")</f>
        <v/>
      </c>
      <c r="B31" s="3" t="str">
        <f>IF(C31&lt;&gt;"",_xlfn.XLOOKUP(C31,'Apoio - Lista de UOs'!$A$3:$A$80,'Apoio - Lista de UOs'!$C$3:$C$80),"")</f>
        <v/>
      </c>
      <c r="G31" s="3" t="str">
        <f>IFERROR(VLOOKUP(F31,'Apoio - Funções-Programas'!A:B,2,0),"")</f>
        <v/>
      </c>
      <c r="I31" s="3" t="str">
        <f>IFERROR(VLOOKUP(H31,'Apoio - Funções-Programas'!D:E,2,0),"")</f>
        <v/>
      </c>
      <c r="K31" s="3" t="str">
        <f>IFERROR(VLOOKUP(J31,'Apoio - Funções-Programas'!G:H,2,0),"")</f>
        <v/>
      </c>
      <c r="M31" s="3" t="str">
        <f>IFERROR(VLOOKUP(L31,'Apoio - Lista de ações'!A:B,2,0),"")</f>
        <v/>
      </c>
      <c r="P31" s="145"/>
      <c r="Q31" s="3" t="str">
        <f>IFERROR(VLOOKUP(P31,'Apoio - Lista de NDs'!$A$22:$B$106,2,0),"")</f>
        <v/>
      </c>
      <c r="R31" s="143" t="str" cm="1">
        <f t="array" ref="R31">IFERROR(_xlfn.IFS(C31="FME","Todas_FME",C31="FUNDOSAUDE","Todas_FUNDOSAUDE",C31="FMAS","Todas_FMAS",C31="NITPREV","Todas_NITPREV",C31="NITPREVFIN","Todas_NITPREVFIN",C31="NITPREVPREV","Todas_NITPREVPREV",C31="NITTRANS","Todas_NITTRANS",C31="FUMTER","Todas_FUMTER",C31="FUHAB","Todas_FUHAB",C31="FMMU","Todas_FMMU",AND(C31&lt;&gt;"",C31&lt;&gt;"FME",C31&lt;&gt;"FUNDOSAUDE",C31&lt;&gt;"FMAS",C31&lt;&gt;"NITPREV",C31&lt;&gt;"NITPREVFIN",C31&lt;&gt;"NITPREVPREV",C31&lt;&gt;"NITTRANS",C31&lt;&gt;"FUMTER",C31&lt;&gt;"FUHAB",C31&lt;&gt;"FMMU"),"DEMAIS"),"")</f>
        <v/>
      </c>
      <c r="T31" s="3" t="str">
        <f>IFERROR(VLOOKUP(S31,'Apoio CO - Pré-LOA 2024'!B:D,3,0),"")</f>
        <v/>
      </c>
      <c r="U31" s="3" t="str">
        <f>IFERROR(VLOOKUP(RIGHT(Tabela1[[#This Row],[Fonte de Recursos]],2),'Apoio - Fontes e Detalhamentos'!A:B,2,0),"")</f>
        <v/>
      </c>
      <c r="V31" s="143" t="str" cm="1">
        <f t="array" ref="V31">IFERROR(_xlfn.IFS(C31="FME",_xlfn.CONCAT(C31,"_CO_","FR_",LEFT(S31,3)),C31="FUNDOSAUDE",_xlfn.CONCAT(C31,"_CO_","FR_",LEFT(S31,3)),C31="FMAS",_xlfn.CONCAT(C31,"_CO_","FR_",LEFT(S31,3)),C31="NITPREV",_xlfn.CONCAT(C31,"_CO_","FR_",LEFT(S31,3)),C31="NITPREVFIN",_xlfn.CONCAT(C31,"_CO_","FR_",LEFT(S31,3)),C31="NITPREVPREV",_xlfn.CONCAT(C31,"_CO_","FR_",LEFT(S31,3)),C31="NITTRANS",_xlfn.CONCAT(C31,"_CO_","FR_",LEFT(S31,3)),C31="FUMTER",_xlfn.CONCAT(C31,"_CO_","FR_",LEFT(S31,3)),C31="FUHAB",_xlfn.CONCAT(C31,"_CO_","FR_",LEFT(S31,3)),C31="FMMU",_xlfn.CONCAT(C31,"_CO_","FR_",LEFT(S31,3)),Tabela1[[#This Row],[Classif Fonte]]="DEMAIS",_xlfn.CONCAT(Tabela1[[#This Row],[Classif Fonte]],"_CO_","FR_",LEFT(S31,3))),"")</f>
        <v/>
      </c>
      <c r="W31" s="145"/>
      <c r="X31" s="3" t="str">
        <f>IFERROR(VLOOKUP(W31,'Apoio CO - Pré-LOA 2024'!G:H,2,0),"")</f>
        <v/>
      </c>
      <c r="AB31" s="144"/>
      <c r="AK31" s="143" t="str">
        <f t="shared" si="0"/>
        <v>Meta_NA</v>
      </c>
      <c r="AM31" s="17" t="str">
        <f>IFERROR(VLOOKUP(AL31,'Apoio - Plano de Metas 2023'!C:D,2,0),"")</f>
        <v/>
      </c>
      <c r="AP31" s="143" t="str">
        <f t="shared" si="1"/>
        <v>Não apto</v>
      </c>
      <c r="AQ31" s="143" t="str">
        <f t="shared" si="2"/>
        <v>Não apto</v>
      </c>
      <c r="AR31" s="143" t="str">
        <f>IFERROR(VLOOKUP(C31,Função_Padrão!G:H,2,0),"Não apto")</f>
        <v>Não apto</v>
      </c>
      <c r="AS31" s="143" t="str">
        <f t="shared" si="3"/>
        <v>Não apto</v>
      </c>
      <c r="AT31" s="143" t="str">
        <f t="shared" si="4"/>
        <v>Não apto</v>
      </c>
      <c r="AU31" s="143" t="str">
        <f t="shared" si="5"/>
        <v>Não apto</v>
      </c>
      <c r="AV31" s="143" t="str">
        <f t="shared" si="6"/>
        <v>Não apto</v>
      </c>
      <c r="AW31" s="143" t="str">
        <f t="shared" si="7"/>
        <v>Não apto</v>
      </c>
      <c r="AX31" s="143" t="str">
        <f t="shared" si="8"/>
        <v>Não apto</v>
      </c>
      <c r="AY31" s="143" t="str">
        <f t="shared" si="9"/>
        <v>Não apto</v>
      </c>
    </row>
    <row r="32" spans="1:51" ht="69" customHeight="1">
      <c r="A32" s="3" t="str">
        <f ca="1">IF(Tabela1[[#This Row],[Sigla Unidade Orçamentária]]&lt;&gt;"",TEXT(COUNTIF(INDIRECT(TEXT("C3:C",0)&amp;ROW()),Tabela1[[#This Row],[Sigla Unidade Orçamentária]]),"000")&amp;"-"&amp;Tabela1[[#This Row],[Sigla Unidade Orçamentária]]&amp;"-PLOA24","")</f>
        <v/>
      </c>
      <c r="B32" s="3" t="str">
        <f>IF(C32&lt;&gt;"",_xlfn.XLOOKUP(C32,'Apoio - Lista de UOs'!$A$3:$A$80,'Apoio - Lista de UOs'!$C$3:$C$80),"")</f>
        <v/>
      </c>
      <c r="G32" s="3" t="str">
        <f>IFERROR(VLOOKUP(F32,'Apoio - Funções-Programas'!A:B,2,0),"")</f>
        <v/>
      </c>
      <c r="I32" s="3" t="str">
        <f>IFERROR(VLOOKUP(H32,'Apoio - Funções-Programas'!D:E,2,0),"")</f>
        <v/>
      </c>
      <c r="K32" s="3" t="str">
        <f>IFERROR(VLOOKUP(J32,'Apoio - Funções-Programas'!G:H,2,0),"")</f>
        <v/>
      </c>
      <c r="M32" s="3" t="str">
        <f>IFERROR(VLOOKUP(L32,'Apoio - Lista de ações'!A:B,2,0),"")</f>
        <v/>
      </c>
      <c r="P32" s="145"/>
      <c r="Q32" s="3" t="str">
        <f>IFERROR(VLOOKUP(P32,'Apoio - Lista de NDs'!$A$22:$B$106,2,0),"")</f>
        <v/>
      </c>
      <c r="R32" s="143" t="str" cm="1">
        <f t="array" ref="R32">IFERROR(_xlfn.IFS(C32="FME","Todas_FME",C32="FUNDOSAUDE","Todas_FUNDOSAUDE",C32="FMAS","Todas_FMAS",C32="NITPREV","Todas_NITPREV",C32="NITPREVFIN","Todas_NITPREVFIN",C32="NITPREVPREV","Todas_NITPREVPREV",C32="NITTRANS","Todas_NITTRANS",C32="FUMTER","Todas_FUMTER",C32="FUHAB","Todas_FUHAB",C32="FMMU","Todas_FMMU",AND(C32&lt;&gt;"",C32&lt;&gt;"FME",C32&lt;&gt;"FUNDOSAUDE",C32&lt;&gt;"FMAS",C32&lt;&gt;"NITPREV",C32&lt;&gt;"NITPREVFIN",C32&lt;&gt;"NITPREVPREV",C32&lt;&gt;"NITTRANS",C32&lt;&gt;"FUMTER",C32&lt;&gt;"FUHAB",C32&lt;&gt;"FMMU"),"DEMAIS"),"")</f>
        <v/>
      </c>
      <c r="T32" s="3" t="str">
        <f>IFERROR(VLOOKUP(S32,'Apoio CO - Pré-LOA 2024'!B:D,3,0),"")</f>
        <v/>
      </c>
      <c r="U32" s="3" t="str">
        <f>IFERROR(VLOOKUP(RIGHT(Tabela1[[#This Row],[Fonte de Recursos]],2),'Apoio - Fontes e Detalhamentos'!A:B,2,0),"")</f>
        <v/>
      </c>
      <c r="V32" s="143" t="str" cm="1">
        <f t="array" ref="V32">IFERROR(_xlfn.IFS(C32="FME",_xlfn.CONCAT(C32,"_CO_","FR_",LEFT(S32,3)),C32="FUNDOSAUDE",_xlfn.CONCAT(C32,"_CO_","FR_",LEFT(S32,3)),C32="FMAS",_xlfn.CONCAT(C32,"_CO_","FR_",LEFT(S32,3)),C32="NITPREV",_xlfn.CONCAT(C32,"_CO_","FR_",LEFT(S32,3)),C32="NITPREVFIN",_xlfn.CONCAT(C32,"_CO_","FR_",LEFT(S32,3)),C32="NITPREVPREV",_xlfn.CONCAT(C32,"_CO_","FR_",LEFT(S32,3)),C32="NITTRANS",_xlfn.CONCAT(C32,"_CO_","FR_",LEFT(S32,3)),C32="FUMTER",_xlfn.CONCAT(C32,"_CO_","FR_",LEFT(S32,3)),C32="FUHAB",_xlfn.CONCAT(C32,"_CO_","FR_",LEFT(S32,3)),C32="FMMU",_xlfn.CONCAT(C32,"_CO_","FR_",LEFT(S32,3)),Tabela1[[#This Row],[Classif Fonte]]="DEMAIS",_xlfn.CONCAT(Tabela1[[#This Row],[Classif Fonte]],"_CO_","FR_",LEFT(S32,3))),"")</f>
        <v/>
      </c>
      <c r="W32" s="145"/>
      <c r="X32" s="3" t="str">
        <f>IFERROR(VLOOKUP(W32,'Apoio CO - Pré-LOA 2024'!G:H,2,0),"")</f>
        <v/>
      </c>
      <c r="AB32" s="144"/>
      <c r="AK32" s="143" t="str">
        <f t="shared" si="0"/>
        <v>Meta_NA</v>
      </c>
      <c r="AM32" s="17" t="str">
        <f>IFERROR(VLOOKUP(AL32,'Apoio - Plano de Metas 2023'!C:D,2,0),"")</f>
        <v/>
      </c>
      <c r="AP32" s="143" t="str">
        <f t="shared" si="1"/>
        <v>Não apto</v>
      </c>
      <c r="AQ32" s="143" t="str">
        <f t="shared" si="2"/>
        <v>Não apto</v>
      </c>
      <c r="AR32" s="143" t="str">
        <f>IFERROR(VLOOKUP(C32,Função_Padrão!G:H,2,0),"Não apto")</f>
        <v>Não apto</v>
      </c>
      <c r="AS32" s="143" t="str">
        <f t="shared" si="3"/>
        <v>Não apto</v>
      </c>
      <c r="AT32" s="143" t="str">
        <f t="shared" si="4"/>
        <v>Não apto</v>
      </c>
      <c r="AU32" s="143" t="str">
        <f t="shared" si="5"/>
        <v>Não apto</v>
      </c>
      <c r="AV32" s="143" t="str">
        <f t="shared" si="6"/>
        <v>Não apto</v>
      </c>
      <c r="AW32" s="143" t="str">
        <f t="shared" si="7"/>
        <v>Não apto</v>
      </c>
      <c r="AX32" s="143" t="str">
        <f t="shared" si="8"/>
        <v>Não apto</v>
      </c>
      <c r="AY32" s="143" t="str">
        <f t="shared" si="9"/>
        <v>Não apto</v>
      </c>
    </row>
    <row r="33" spans="1:51" ht="69" customHeight="1">
      <c r="A33" s="3" t="str">
        <f ca="1">IF(Tabela1[[#This Row],[Sigla Unidade Orçamentária]]&lt;&gt;"",TEXT(COUNTIF(INDIRECT(TEXT("C3:C",0)&amp;ROW()),Tabela1[[#This Row],[Sigla Unidade Orçamentária]]),"000")&amp;"-"&amp;Tabela1[[#This Row],[Sigla Unidade Orçamentária]]&amp;"-PLOA24","")</f>
        <v/>
      </c>
      <c r="B33" s="3" t="str">
        <f>IF(C33&lt;&gt;"",_xlfn.XLOOKUP(C33,'Apoio - Lista de UOs'!$A$3:$A$80,'Apoio - Lista de UOs'!$C$3:$C$80),"")</f>
        <v/>
      </c>
      <c r="G33" s="3" t="str">
        <f>IFERROR(VLOOKUP(F33,'Apoio - Funções-Programas'!A:B,2,0),"")</f>
        <v/>
      </c>
      <c r="I33" s="3" t="str">
        <f>IFERROR(VLOOKUP(H33,'Apoio - Funções-Programas'!D:E,2,0),"")</f>
        <v/>
      </c>
      <c r="K33" s="3" t="str">
        <f>IFERROR(VLOOKUP(J33,'Apoio - Funções-Programas'!G:H,2,0),"")</f>
        <v/>
      </c>
      <c r="M33" s="3" t="str">
        <f>IFERROR(VLOOKUP(L33,'Apoio - Lista de ações'!A:B,2,0),"")</f>
        <v/>
      </c>
      <c r="P33" s="145"/>
      <c r="Q33" s="3" t="str">
        <f>IFERROR(VLOOKUP(P33,'Apoio - Lista de NDs'!$A$22:$B$106,2,0),"")</f>
        <v/>
      </c>
      <c r="R33" s="143" t="str" cm="1">
        <f t="array" ref="R33">IFERROR(_xlfn.IFS(C33="FME","Todas_FME",C33="FUNDOSAUDE","Todas_FUNDOSAUDE",C33="FMAS","Todas_FMAS",C33="NITPREV","Todas_NITPREV",C33="NITPREVFIN","Todas_NITPREVFIN",C33="NITPREVPREV","Todas_NITPREVPREV",C33="NITTRANS","Todas_NITTRANS",C33="FUMTER","Todas_FUMTER",C33="FUHAB","Todas_FUHAB",C33="FMMU","Todas_FMMU",AND(C33&lt;&gt;"",C33&lt;&gt;"FME",C33&lt;&gt;"FUNDOSAUDE",C33&lt;&gt;"FMAS",C33&lt;&gt;"NITPREV",C33&lt;&gt;"NITPREVFIN",C33&lt;&gt;"NITPREVPREV",C33&lt;&gt;"NITTRANS",C33&lt;&gt;"FUMTER",C33&lt;&gt;"FUHAB",C33&lt;&gt;"FMMU"),"DEMAIS"),"")</f>
        <v/>
      </c>
      <c r="T33" s="3" t="str">
        <f>IFERROR(VLOOKUP(S33,'Apoio CO - Pré-LOA 2024'!B:D,3,0),"")</f>
        <v/>
      </c>
      <c r="U33" s="3" t="str">
        <f>IFERROR(VLOOKUP(RIGHT(Tabela1[[#This Row],[Fonte de Recursos]],2),'Apoio - Fontes e Detalhamentos'!A:B,2,0),"")</f>
        <v/>
      </c>
      <c r="V33" s="143" t="str" cm="1">
        <f t="array" ref="V33">IFERROR(_xlfn.IFS(C33="FME",_xlfn.CONCAT(C33,"_CO_","FR_",LEFT(S33,3)),C33="FUNDOSAUDE",_xlfn.CONCAT(C33,"_CO_","FR_",LEFT(S33,3)),C33="FMAS",_xlfn.CONCAT(C33,"_CO_","FR_",LEFT(S33,3)),C33="NITPREV",_xlfn.CONCAT(C33,"_CO_","FR_",LEFT(S33,3)),C33="NITPREVFIN",_xlfn.CONCAT(C33,"_CO_","FR_",LEFT(S33,3)),C33="NITPREVPREV",_xlfn.CONCAT(C33,"_CO_","FR_",LEFT(S33,3)),C33="NITTRANS",_xlfn.CONCAT(C33,"_CO_","FR_",LEFT(S33,3)),C33="FUMTER",_xlfn.CONCAT(C33,"_CO_","FR_",LEFT(S33,3)),C33="FUHAB",_xlfn.CONCAT(C33,"_CO_","FR_",LEFT(S33,3)),C33="FMMU",_xlfn.CONCAT(C33,"_CO_","FR_",LEFT(S33,3)),Tabela1[[#This Row],[Classif Fonte]]="DEMAIS",_xlfn.CONCAT(Tabela1[[#This Row],[Classif Fonte]],"_CO_","FR_",LEFT(S33,3))),"")</f>
        <v/>
      </c>
      <c r="W33" s="145"/>
      <c r="X33" s="3" t="str">
        <f>IFERROR(VLOOKUP(W33,'Apoio CO - Pré-LOA 2024'!G:H,2,0),"")</f>
        <v/>
      </c>
      <c r="AB33" s="144"/>
      <c r="AK33" s="143" t="str">
        <f t="shared" si="0"/>
        <v>Meta_NA</v>
      </c>
      <c r="AM33" s="17" t="str">
        <f>IFERROR(VLOOKUP(AL33,'Apoio - Plano de Metas 2023'!C:D,2,0),"")</f>
        <v/>
      </c>
      <c r="AP33" s="143" t="str">
        <f t="shared" si="1"/>
        <v>Não apto</v>
      </c>
      <c r="AQ33" s="143" t="str">
        <f t="shared" si="2"/>
        <v>Não apto</v>
      </c>
      <c r="AR33" s="143" t="str">
        <f>IFERROR(VLOOKUP(C33,Função_Padrão!G:H,2,0),"Não apto")</f>
        <v>Não apto</v>
      </c>
      <c r="AS33" s="143" t="str">
        <f t="shared" si="3"/>
        <v>Não apto</v>
      </c>
      <c r="AT33" s="143" t="str">
        <f t="shared" si="4"/>
        <v>Não apto</v>
      </c>
      <c r="AU33" s="143" t="str">
        <f t="shared" si="5"/>
        <v>Não apto</v>
      </c>
      <c r="AV33" s="143" t="str">
        <f t="shared" si="6"/>
        <v>Não apto</v>
      </c>
      <c r="AW33" s="143" t="str">
        <f t="shared" si="7"/>
        <v>Não apto</v>
      </c>
      <c r="AX33" s="143" t="str">
        <f t="shared" si="8"/>
        <v>Não apto</v>
      </c>
      <c r="AY33" s="143" t="str">
        <f t="shared" si="9"/>
        <v>Não apto</v>
      </c>
    </row>
    <row r="34" spans="1:51" ht="69" customHeight="1">
      <c r="A34" s="3" t="str">
        <f ca="1">IF(Tabela1[[#This Row],[Sigla Unidade Orçamentária]]&lt;&gt;"",TEXT(COUNTIF(INDIRECT(TEXT("C3:C",0)&amp;ROW()),Tabela1[[#This Row],[Sigla Unidade Orçamentária]]),"000")&amp;"-"&amp;Tabela1[[#This Row],[Sigla Unidade Orçamentária]]&amp;"-PLOA24","")</f>
        <v/>
      </c>
      <c r="B34" s="3" t="str">
        <f>IF(C34&lt;&gt;"",_xlfn.XLOOKUP(C34,'Apoio - Lista de UOs'!$A$3:$A$80,'Apoio - Lista de UOs'!$C$3:$C$80),"")</f>
        <v/>
      </c>
      <c r="G34" s="3" t="str">
        <f>IFERROR(VLOOKUP(F34,'Apoio - Funções-Programas'!A:B,2,0),"")</f>
        <v/>
      </c>
      <c r="I34" s="3" t="str">
        <f>IFERROR(VLOOKUP(H34,'Apoio - Funções-Programas'!D:E,2,0),"")</f>
        <v/>
      </c>
      <c r="K34" s="3" t="str">
        <f>IFERROR(VLOOKUP(J34,'Apoio - Funções-Programas'!G:H,2,0),"")</f>
        <v/>
      </c>
      <c r="M34" s="3" t="str">
        <f>IFERROR(VLOOKUP(L34,'Apoio - Lista de ações'!A:B,2,0),"")</f>
        <v/>
      </c>
      <c r="P34" s="145"/>
      <c r="Q34" s="3" t="str">
        <f>IFERROR(VLOOKUP(P34,'Apoio - Lista de NDs'!$A$22:$B$106,2,0),"")</f>
        <v/>
      </c>
      <c r="R34" s="143" t="str" cm="1">
        <f t="array" ref="R34">IFERROR(_xlfn.IFS(C34="FME","Todas_FME",C34="FUNDOSAUDE","Todas_FUNDOSAUDE",C34="FMAS","Todas_FMAS",C34="NITPREV","Todas_NITPREV",C34="NITPREVFIN","Todas_NITPREVFIN",C34="NITPREVPREV","Todas_NITPREVPREV",C34="NITTRANS","Todas_NITTRANS",C34="FUMTER","Todas_FUMTER",C34="FUHAB","Todas_FUHAB",C34="FMMU","Todas_FMMU",AND(C34&lt;&gt;"",C34&lt;&gt;"FME",C34&lt;&gt;"FUNDOSAUDE",C34&lt;&gt;"FMAS",C34&lt;&gt;"NITPREV",C34&lt;&gt;"NITPREVFIN",C34&lt;&gt;"NITPREVPREV",C34&lt;&gt;"NITTRANS",C34&lt;&gt;"FUMTER",C34&lt;&gt;"FUHAB",C34&lt;&gt;"FMMU"),"DEMAIS"),"")</f>
        <v/>
      </c>
      <c r="T34" s="3" t="str">
        <f>IFERROR(VLOOKUP(S34,'Apoio CO - Pré-LOA 2024'!B:D,3,0),"")</f>
        <v/>
      </c>
      <c r="U34" s="3" t="str">
        <f>IFERROR(VLOOKUP(RIGHT(Tabela1[[#This Row],[Fonte de Recursos]],2),'Apoio - Fontes e Detalhamentos'!A:B,2,0),"")</f>
        <v/>
      </c>
      <c r="V34" s="143" t="str" cm="1">
        <f t="array" ref="V34">IFERROR(_xlfn.IFS(C34="FME",_xlfn.CONCAT(C34,"_CO_","FR_",LEFT(S34,3)),C34="FUNDOSAUDE",_xlfn.CONCAT(C34,"_CO_","FR_",LEFT(S34,3)),C34="FMAS",_xlfn.CONCAT(C34,"_CO_","FR_",LEFT(S34,3)),C34="NITPREV",_xlfn.CONCAT(C34,"_CO_","FR_",LEFT(S34,3)),C34="NITPREVFIN",_xlfn.CONCAT(C34,"_CO_","FR_",LEFT(S34,3)),C34="NITPREVPREV",_xlfn.CONCAT(C34,"_CO_","FR_",LEFT(S34,3)),C34="NITTRANS",_xlfn.CONCAT(C34,"_CO_","FR_",LEFT(S34,3)),C34="FUMTER",_xlfn.CONCAT(C34,"_CO_","FR_",LEFT(S34,3)),C34="FUHAB",_xlfn.CONCAT(C34,"_CO_","FR_",LEFT(S34,3)),C34="FMMU",_xlfn.CONCAT(C34,"_CO_","FR_",LEFT(S34,3)),Tabela1[[#This Row],[Classif Fonte]]="DEMAIS",_xlfn.CONCAT(Tabela1[[#This Row],[Classif Fonte]],"_CO_","FR_",LEFT(S34,3))),"")</f>
        <v/>
      </c>
      <c r="W34" s="145"/>
      <c r="X34" s="3" t="str">
        <f>IFERROR(VLOOKUP(W34,'Apoio CO - Pré-LOA 2024'!G:H,2,0),"")</f>
        <v/>
      </c>
      <c r="AB34" s="144"/>
      <c r="AK34" s="143" t="str">
        <f t="shared" si="0"/>
        <v>Meta_NA</v>
      </c>
      <c r="AM34" s="17" t="str">
        <f>IFERROR(VLOOKUP(AL34,'Apoio - Plano de Metas 2023'!C:D,2,0),"")</f>
        <v/>
      </c>
      <c r="AP34" s="143" t="str">
        <f t="shared" si="1"/>
        <v>Não apto</v>
      </c>
      <c r="AQ34" s="143" t="str">
        <f t="shared" si="2"/>
        <v>Não apto</v>
      </c>
      <c r="AR34" s="143" t="str">
        <f>IFERROR(VLOOKUP(C34,Função_Padrão!G:H,2,0),"Não apto")</f>
        <v>Não apto</v>
      </c>
      <c r="AS34" s="143" t="str">
        <f t="shared" si="3"/>
        <v>Não apto</v>
      </c>
      <c r="AT34" s="143" t="str">
        <f t="shared" si="4"/>
        <v>Não apto</v>
      </c>
      <c r="AU34" s="143" t="str">
        <f t="shared" si="5"/>
        <v>Não apto</v>
      </c>
      <c r="AV34" s="143" t="str">
        <f t="shared" si="6"/>
        <v>Não apto</v>
      </c>
      <c r="AW34" s="143" t="str">
        <f t="shared" si="7"/>
        <v>Não apto</v>
      </c>
      <c r="AX34" s="143" t="str">
        <f t="shared" si="8"/>
        <v>Não apto</v>
      </c>
      <c r="AY34" s="143" t="str">
        <f t="shared" si="9"/>
        <v>Não apto</v>
      </c>
    </row>
    <row r="35" spans="1:51" ht="69" customHeight="1">
      <c r="A35" s="3" t="str">
        <f ca="1">IF(Tabela1[[#This Row],[Sigla Unidade Orçamentária]]&lt;&gt;"",TEXT(COUNTIF(INDIRECT(TEXT("C3:C",0)&amp;ROW()),Tabela1[[#This Row],[Sigla Unidade Orçamentária]]),"000")&amp;"-"&amp;Tabela1[[#This Row],[Sigla Unidade Orçamentária]]&amp;"-PLOA24","")</f>
        <v/>
      </c>
      <c r="B35" s="3" t="str">
        <f>IF(C35&lt;&gt;"",_xlfn.XLOOKUP(C35,'Apoio - Lista de UOs'!$A$3:$A$80,'Apoio - Lista de UOs'!$C$3:$C$80),"")</f>
        <v/>
      </c>
      <c r="G35" s="3" t="str">
        <f>IFERROR(VLOOKUP(F35,'Apoio - Funções-Programas'!A:B,2,0),"")</f>
        <v/>
      </c>
      <c r="I35" s="3" t="str">
        <f>IFERROR(VLOOKUP(H35,'Apoio - Funções-Programas'!D:E,2,0),"")</f>
        <v/>
      </c>
      <c r="K35" s="3" t="str">
        <f>IFERROR(VLOOKUP(J35,'Apoio - Funções-Programas'!G:H,2,0),"")</f>
        <v/>
      </c>
      <c r="M35" s="3" t="str">
        <f>IFERROR(VLOOKUP(L35,'Apoio - Lista de ações'!A:B,2,0),"")</f>
        <v/>
      </c>
      <c r="P35" s="145"/>
      <c r="Q35" s="3" t="str">
        <f>IFERROR(VLOOKUP(P35,'Apoio - Lista de NDs'!$A$22:$B$106,2,0),"")</f>
        <v/>
      </c>
      <c r="R35" s="143" t="str" cm="1">
        <f t="array" ref="R35">IFERROR(_xlfn.IFS(C35="FME","Todas_FME",C35="FUNDOSAUDE","Todas_FUNDOSAUDE",C35="FMAS","Todas_FMAS",C35="NITPREV","Todas_NITPREV",C35="NITPREVFIN","Todas_NITPREVFIN",C35="NITPREVPREV","Todas_NITPREVPREV",C35="NITTRANS","Todas_NITTRANS",C35="FUMTER","Todas_FUMTER",C35="FUHAB","Todas_FUHAB",C35="FMMU","Todas_FMMU",AND(C35&lt;&gt;"",C35&lt;&gt;"FME",C35&lt;&gt;"FUNDOSAUDE",C35&lt;&gt;"FMAS",C35&lt;&gt;"NITPREV",C35&lt;&gt;"NITPREVFIN",C35&lt;&gt;"NITPREVPREV",C35&lt;&gt;"NITTRANS",C35&lt;&gt;"FUMTER",C35&lt;&gt;"FUHAB",C35&lt;&gt;"FMMU"),"DEMAIS"),"")</f>
        <v/>
      </c>
      <c r="T35" s="3" t="str">
        <f>IFERROR(VLOOKUP(S35,'Apoio CO - Pré-LOA 2024'!B:D,3,0),"")</f>
        <v/>
      </c>
      <c r="U35" s="3" t="str">
        <f>IFERROR(VLOOKUP(RIGHT(Tabela1[[#This Row],[Fonte de Recursos]],2),'Apoio - Fontes e Detalhamentos'!A:B,2,0),"")</f>
        <v/>
      </c>
      <c r="V35" s="143" t="str" cm="1">
        <f t="array" ref="V35">IFERROR(_xlfn.IFS(C35="FME",_xlfn.CONCAT(C35,"_CO_","FR_",LEFT(S35,3)),C35="FUNDOSAUDE",_xlfn.CONCAT(C35,"_CO_","FR_",LEFT(S35,3)),C35="FMAS",_xlfn.CONCAT(C35,"_CO_","FR_",LEFT(S35,3)),C35="NITPREV",_xlfn.CONCAT(C35,"_CO_","FR_",LEFT(S35,3)),C35="NITPREVFIN",_xlfn.CONCAT(C35,"_CO_","FR_",LEFT(S35,3)),C35="NITPREVPREV",_xlfn.CONCAT(C35,"_CO_","FR_",LEFT(S35,3)),C35="NITTRANS",_xlfn.CONCAT(C35,"_CO_","FR_",LEFT(S35,3)),C35="FUMTER",_xlfn.CONCAT(C35,"_CO_","FR_",LEFT(S35,3)),C35="FUHAB",_xlfn.CONCAT(C35,"_CO_","FR_",LEFT(S35,3)),C35="FMMU",_xlfn.CONCAT(C35,"_CO_","FR_",LEFT(S35,3)),Tabela1[[#This Row],[Classif Fonte]]="DEMAIS",_xlfn.CONCAT(Tabela1[[#This Row],[Classif Fonte]],"_CO_","FR_",LEFT(S35,3))),"")</f>
        <v/>
      </c>
      <c r="W35" s="145"/>
      <c r="X35" s="3" t="str">
        <f>IFERROR(VLOOKUP(W35,'Apoio CO - Pré-LOA 2024'!G:H,2,0),"")</f>
        <v/>
      </c>
      <c r="AB35" s="144"/>
      <c r="AK35" s="143" t="str">
        <f t="shared" ref="AK35:AK66" si="11">IFERROR(IF(OR(C35="FME",C35="SME"),"Meta_Educ",IF(OR(C35="SMARHS",C35="FMCA"),"Meta_MeioA",IF(OR(C35="FUNDOSAUDE",C35="SMS",C35="FUNDACAOSAUDE"),"Meta_Saude",IF(C35="CGM","Meta_CGM",IF(C35="CLIN","Meta_CLIN",IF(C35="EGP","Meta_EGP",IF(C35="EMUSA","Meta_EMUSA",IF(C35="FAN","Meta_FAN",IF(C35="FUMTER","Meta_FUMTER",IF(C35="NELTUR","Meta_NELTUR",IF(C35="NITPREV","Meta_NITPREV",IF(C35="NITTRANS","Meta_NITTRANS",IF(C35="PGM","Meta_PGM",IF(C35="SAE","Meta_SAE",IF(C35="SECLIMA","Meta_SECLIMA",IF(C35="SECONSER","Meta_SECONSER",IF(C35="SEDEN","Meta_SEDEN",IF(C35="SEMPAS","Meta_SEMPAS",IF(C35="SEMUG","Meta_SEMUG",IF(C35="SEOP","Meta_SEOP",IF(C35="SEPLAG","Meta_SEPLAG",IF(C35="SEXEC","Meta_SEXEC",IF(C35="SMA","Meta_SMA",IF(C35="SMAC","SMAC",IF(C35="SMARHS","Meta_SMARHS",IF(OR(C35="SMASES",C35="FMAS"),"Meta_Assist",IF(C35="SMC","Meta_SMC",IF(C35="SMCTI","Meta_SMCTI",IF(C35="SMDC","Meta_SMDC",IF(C35="SMDCG","Meta_SMDCG",IF(C35="SMDH","Meta_SMDH",IF(C35="SMEL","Meta_SMEL",IF(C35="SMF","Meta_SMF",IF(OR(C35="SMHRF",C35="FUHAB"),"Meta_Habit",IF(C35="SMID","Meta_SMID",IF(C35="SMO","Meta_SMO",IF(C35="SMU","Meta_SMU""","Meta_NA"))))))))))))))))))))))))))))))))))))),"N/A")</f>
        <v>Meta_NA</v>
      </c>
      <c r="AM35" s="17" t="str">
        <f>IFERROR(VLOOKUP(AL35,'Apoio - Plano de Metas 2023'!C:D,2,0),"")</f>
        <v/>
      </c>
      <c r="AP35" s="143" t="str">
        <f t="shared" ref="AP35:AP66" si="12">IF(C35&lt;&gt;"","AptoCatPO","Não apto")</f>
        <v>Não apto</v>
      </c>
      <c r="AQ35" s="143" t="str">
        <f t="shared" ref="AQ35:AQ66" si="13">IF(AND(C35&lt;&gt;"",D35&lt;&gt;""),"AptoSubcatPO","Não apto")</f>
        <v>Não apto</v>
      </c>
      <c r="AR35" s="143" t="str">
        <f>IFERROR(VLOOKUP(C35,Função_Padrão!G:H,2,0),"Não apto")</f>
        <v>Não apto</v>
      </c>
      <c r="AS35" s="143" t="str">
        <f t="shared" ref="AS35:AS66" si="14">IF(AND(C35&lt;&gt;"",D35&lt;&gt;"",E35&lt;&gt;""),AR35,"Não apto")</f>
        <v>Não apto</v>
      </c>
      <c r="AT35" s="143" t="str">
        <f t="shared" ref="AT35:AT66" si="15">IF(AND(C35&lt;&gt;"",D35&lt;&gt;"",E35&lt;&gt;"",F35&lt;&gt;""),"AptoSubfunc","Não apto")</f>
        <v>Não apto</v>
      </c>
      <c r="AU35" s="143" t="str">
        <f t="shared" ref="AU35:AU66" si="16">IF(AND(C35&lt;&gt;"",D35&lt;&gt;"",E35&lt;&gt;"",F35&lt;&gt;"",H35&lt;&gt;""),"AptoProg","Não apto")</f>
        <v>Não apto</v>
      </c>
      <c r="AV35" s="143" t="str">
        <f t="shared" ref="AV35:AV66" si="17">IF(AND(C35&lt;&gt;"",D35&lt;&gt;"",E35&lt;&gt;"",F35&lt;&gt;"",H35&lt;&gt;"",J35&lt;&gt;""),"AptoAcao","Não apto")</f>
        <v>Não apto</v>
      </c>
      <c r="AW35" s="143" t="str">
        <f t="shared" ref="AW35:AW66" si="18">IF(AND(C35&lt;&gt;"",D35&lt;&gt;"",E35&lt;&gt;"",F35&lt;&gt;"",H35&lt;&gt;"",J35&lt;&gt;"",L35&lt;&gt;""),"AptoGND","Não apto")</f>
        <v>Não apto</v>
      </c>
      <c r="AX35" s="143" t="str">
        <f t="shared" ref="AX35:AX66" si="19">IF(AND(C35&lt;&gt;"",D35&lt;&gt;"",E35&lt;&gt;"",F35&lt;&gt;"",H35&lt;&gt;"",J35&lt;&gt;"",L35&lt;&gt;"",N35&lt;&gt;""),"AptoModApl","Não apto")</f>
        <v>Não apto</v>
      </c>
      <c r="AY35" s="143" t="str">
        <f t="shared" ref="AY35:AY66" si="20">IF(AND(C35&lt;&gt;"",D35&lt;&gt;"",E35&lt;&gt;"",F35&lt;&gt;"",H35&lt;&gt;"",J35&lt;&gt;"",L35&lt;&gt;"",N35&lt;&gt;"",O35&lt;&gt;""),"AptoElemDesp","Não apto")</f>
        <v>Não apto</v>
      </c>
    </row>
    <row r="36" spans="1:51" ht="69" customHeight="1">
      <c r="A36" s="3" t="str">
        <f ca="1">IF(Tabela1[[#This Row],[Sigla Unidade Orçamentária]]&lt;&gt;"",TEXT(COUNTIF(INDIRECT(TEXT("C3:C",0)&amp;ROW()),Tabela1[[#This Row],[Sigla Unidade Orçamentária]]),"000")&amp;"-"&amp;Tabela1[[#This Row],[Sigla Unidade Orçamentária]]&amp;"-PLOA24","")</f>
        <v/>
      </c>
      <c r="B36" s="3" t="str">
        <f>IF(C36&lt;&gt;"",_xlfn.XLOOKUP(C36,'Apoio - Lista de UOs'!$A$3:$A$80,'Apoio - Lista de UOs'!$C$3:$C$80),"")</f>
        <v/>
      </c>
      <c r="G36" s="3" t="str">
        <f>IFERROR(VLOOKUP(F36,'Apoio - Funções-Programas'!A:B,2,0),"")</f>
        <v/>
      </c>
      <c r="I36" s="3" t="str">
        <f>IFERROR(VLOOKUP(H36,'Apoio - Funções-Programas'!D:E,2,0),"")</f>
        <v/>
      </c>
      <c r="K36" s="3" t="str">
        <f>IFERROR(VLOOKUP(J36,'Apoio - Funções-Programas'!G:H,2,0),"")</f>
        <v/>
      </c>
      <c r="M36" s="3" t="str">
        <f>IFERROR(VLOOKUP(L36,'Apoio - Lista de ações'!A:B,2,0),"")</f>
        <v/>
      </c>
      <c r="P36" s="145"/>
      <c r="Q36" s="3" t="str">
        <f>IFERROR(VLOOKUP(P36,'Apoio - Lista de NDs'!$A$22:$B$106,2,0),"")</f>
        <v/>
      </c>
      <c r="R36" s="143" t="str" cm="1">
        <f t="array" ref="R36">IFERROR(_xlfn.IFS(C36="FME","Todas_FME",C36="FUNDOSAUDE","Todas_FUNDOSAUDE",C36="FMAS","Todas_FMAS",C36="NITPREV","Todas_NITPREV",C36="NITPREVFIN","Todas_NITPREVFIN",C36="NITPREVPREV","Todas_NITPREVPREV",C36="NITTRANS","Todas_NITTRANS",C36="FUMTER","Todas_FUMTER",C36="FUHAB","Todas_FUHAB",C36="FMMU","Todas_FMMU",AND(C36&lt;&gt;"",C36&lt;&gt;"FME",C36&lt;&gt;"FUNDOSAUDE",C36&lt;&gt;"FMAS",C36&lt;&gt;"NITPREV",C36&lt;&gt;"NITPREVFIN",C36&lt;&gt;"NITPREVPREV",C36&lt;&gt;"NITTRANS",C36&lt;&gt;"FUMTER",C36&lt;&gt;"FUHAB",C36&lt;&gt;"FMMU"),"DEMAIS"),"")</f>
        <v/>
      </c>
      <c r="T36" s="3" t="str">
        <f>IFERROR(VLOOKUP(S36,'Apoio CO - Pré-LOA 2024'!B:D,3,0),"")</f>
        <v/>
      </c>
      <c r="U36" s="3" t="str">
        <f>IFERROR(VLOOKUP(RIGHT(Tabela1[[#This Row],[Fonte de Recursos]],2),'Apoio - Fontes e Detalhamentos'!A:B,2,0),"")</f>
        <v/>
      </c>
      <c r="V36" s="143" t="str" cm="1">
        <f t="array" ref="V36">IFERROR(_xlfn.IFS(C36="FME",_xlfn.CONCAT(C36,"_CO_","FR_",LEFT(S36,3)),C36="FUNDOSAUDE",_xlfn.CONCAT(C36,"_CO_","FR_",LEFT(S36,3)),C36="FMAS",_xlfn.CONCAT(C36,"_CO_","FR_",LEFT(S36,3)),C36="NITPREV",_xlfn.CONCAT(C36,"_CO_","FR_",LEFT(S36,3)),C36="NITPREVFIN",_xlfn.CONCAT(C36,"_CO_","FR_",LEFT(S36,3)),C36="NITPREVPREV",_xlfn.CONCAT(C36,"_CO_","FR_",LEFT(S36,3)),C36="NITTRANS",_xlfn.CONCAT(C36,"_CO_","FR_",LEFT(S36,3)),C36="FUMTER",_xlfn.CONCAT(C36,"_CO_","FR_",LEFT(S36,3)),C36="FUHAB",_xlfn.CONCAT(C36,"_CO_","FR_",LEFT(S36,3)),C36="FMMU",_xlfn.CONCAT(C36,"_CO_","FR_",LEFT(S36,3)),Tabela1[[#This Row],[Classif Fonte]]="DEMAIS",_xlfn.CONCAT(Tabela1[[#This Row],[Classif Fonte]],"_CO_","FR_",LEFT(S36,3))),"")</f>
        <v/>
      </c>
      <c r="W36" s="145"/>
      <c r="X36" s="3" t="str">
        <f>IFERROR(VLOOKUP(W36,'Apoio CO - Pré-LOA 2024'!G:H,2,0),"")</f>
        <v/>
      </c>
      <c r="AB36" s="144"/>
      <c r="AK36" s="143" t="str">
        <f t="shared" si="11"/>
        <v>Meta_NA</v>
      </c>
      <c r="AM36" s="17" t="str">
        <f>IFERROR(VLOOKUP(AL36,'Apoio - Plano de Metas 2023'!C:D,2,0),"")</f>
        <v/>
      </c>
      <c r="AP36" s="143" t="str">
        <f t="shared" si="12"/>
        <v>Não apto</v>
      </c>
      <c r="AQ36" s="143" t="str">
        <f t="shared" si="13"/>
        <v>Não apto</v>
      </c>
      <c r="AR36" s="143" t="str">
        <f>IFERROR(VLOOKUP(C36,Função_Padrão!G:H,2,0),"Não apto")</f>
        <v>Não apto</v>
      </c>
      <c r="AS36" s="143" t="str">
        <f t="shared" si="14"/>
        <v>Não apto</v>
      </c>
      <c r="AT36" s="143" t="str">
        <f t="shared" si="15"/>
        <v>Não apto</v>
      </c>
      <c r="AU36" s="143" t="str">
        <f t="shared" si="16"/>
        <v>Não apto</v>
      </c>
      <c r="AV36" s="143" t="str">
        <f t="shared" si="17"/>
        <v>Não apto</v>
      </c>
      <c r="AW36" s="143" t="str">
        <f t="shared" si="18"/>
        <v>Não apto</v>
      </c>
      <c r="AX36" s="143" t="str">
        <f t="shared" si="19"/>
        <v>Não apto</v>
      </c>
      <c r="AY36" s="143" t="str">
        <f t="shared" si="20"/>
        <v>Não apto</v>
      </c>
    </row>
    <row r="37" spans="1:51" ht="69" customHeight="1">
      <c r="A37" s="3" t="str">
        <f ca="1">IF(Tabela1[[#This Row],[Sigla Unidade Orçamentária]]&lt;&gt;"",TEXT(COUNTIF(INDIRECT(TEXT("C3:C",0)&amp;ROW()),Tabela1[[#This Row],[Sigla Unidade Orçamentária]]),"000")&amp;"-"&amp;Tabela1[[#This Row],[Sigla Unidade Orçamentária]]&amp;"-PLOA24","")</f>
        <v/>
      </c>
      <c r="B37" s="3" t="str">
        <f>IF(C37&lt;&gt;"",_xlfn.XLOOKUP(C37,'Apoio - Lista de UOs'!$A$3:$A$80,'Apoio - Lista de UOs'!$C$3:$C$80),"")</f>
        <v/>
      </c>
      <c r="G37" s="3" t="str">
        <f>IFERROR(VLOOKUP(F37,'Apoio - Funções-Programas'!A:B,2,0),"")</f>
        <v/>
      </c>
      <c r="I37" s="3" t="str">
        <f>IFERROR(VLOOKUP(H37,'Apoio - Funções-Programas'!D:E,2,0),"")</f>
        <v/>
      </c>
      <c r="K37" s="3" t="str">
        <f>IFERROR(VLOOKUP(J37,'Apoio - Funções-Programas'!G:H,2,0),"")</f>
        <v/>
      </c>
      <c r="M37" s="3" t="str">
        <f>IFERROR(VLOOKUP(L37,'Apoio - Lista de ações'!A:B,2,0),"")</f>
        <v/>
      </c>
      <c r="P37" s="145"/>
      <c r="Q37" s="3" t="str">
        <f>IFERROR(VLOOKUP(P37,'Apoio - Lista de NDs'!$A$22:$B$106,2,0),"")</f>
        <v/>
      </c>
      <c r="R37" s="143" t="str" cm="1">
        <f t="array" ref="R37">IFERROR(_xlfn.IFS(C37="FME","Todas_FME",C37="FUNDOSAUDE","Todas_FUNDOSAUDE",C37="FMAS","Todas_FMAS",C37="NITPREV","Todas_NITPREV",C37="NITPREVFIN","Todas_NITPREVFIN",C37="NITPREVPREV","Todas_NITPREVPREV",C37="NITTRANS","Todas_NITTRANS",C37="FUMTER","Todas_FUMTER",C37="FUHAB","Todas_FUHAB",C37="FMMU","Todas_FMMU",AND(C37&lt;&gt;"",C37&lt;&gt;"FME",C37&lt;&gt;"FUNDOSAUDE",C37&lt;&gt;"FMAS",C37&lt;&gt;"NITPREV",C37&lt;&gt;"NITPREVFIN",C37&lt;&gt;"NITPREVPREV",C37&lt;&gt;"NITTRANS",C37&lt;&gt;"FUMTER",C37&lt;&gt;"FUHAB",C37&lt;&gt;"FMMU"),"DEMAIS"),"")</f>
        <v/>
      </c>
      <c r="T37" s="3" t="str">
        <f>IFERROR(VLOOKUP(S37,'Apoio CO - Pré-LOA 2024'!B:D,3,0),"")</f>
        <v/>
      </c>
      <c r="U37" s="3" t="str">
        <f>IFERROR(VLOOKUP(RIGHT(Tabela1[[#This Row],[Fonte de Recursos]],2),'Apoio - Fontes e Detalhamentos'!A:B,2,0),"")</f>
        <v/>
      </c>
      <c r="V37" s="143" t="str" cm="1">
        <f t="array" ref="V37">IFERROR(_xlfn.IFS(C37="FME",_xlfn.CONCAT(C37,"_CO_","FR_",LEFT(S37,3)),C37="FUNDOSAUDE",_xlfn.CONCAT(C37,"_CO_","FR_",LEFT(S37,3)),C37="FMAS",_xlfn.CONCAT(C37,"_CO_","FR_",LEFT(S37,3)),C37="NITPREV",_xlfn.CONCAT(C37,"_CO_","FR_",LEFT(S37,3)),C37="NITPREVFIN",_xlfn.CONCAT(C37,"_CO_","FR_",LEFT(S37,3)),C37="NITPREVPREV",_xlfn.CONCAT(C37,"_CO_","FR_",LEFT(S37,3)),C37="NITTRANS",_xlfn.CONCAT(C37,"_CO_","FR_",LEFT(S37,3)),C37="FUMTER",_xlfn.CONCAT(C37,"_CO_","FR_",LEFT(S37,3)),C37="FUHAB",_xlfn.CONCAT(C37,"_CO_","FR_",LEFT(S37,3)),C37="FMMU",_xlfn.CONCAT(C37,"_CO_","FR_",LEFT(S37,3)),Tabela1[[#This Row],[Classif Fonte]]="DEMAIS",_xlfn.CONCAT(Tabela1[[#This Row],[Classif Fonte]],"_CO_","FR_",LEFT(S37,3))),"")</f>
        <v/>
      </c>
      <c r="W37" s="145"/>
      <c r="X37" s="3" t="str">
        <f>IFERROR(VLOOKUP(W37,'Apoio CO - Pré-LOA 2024'!G:H,2,0),"")</f>
        <v/>
      </c>
      <c r="AB37" s="144"/>
      <c r="AK37" s="143" t="str">
        <f t="shared" si="11"/>
        <v>Meta_NA</v>
      </c>
      <c r="AM37" s="17" t="str">
        <f>IFERROR(VLOOKUP(AL37,'Apoio - Plano de Metas 2023'!C:D,2,0),"")</f>
        <v/>
      </c>
      <c r="AP37" s="143" t="str">
        <f t="shared" si="12"/>
        <v>Não apto</v>
      </c>
      <c r="AQ37" s="143" t="str">
        <f t="shared" si="13"/>
        <v>Não apto</v>
      </c>
      <c r="AR37" s="143" t="str">
        <f>IFERROR(VLOOKUP(C37,Função_Padrão!G:H,2,0),"Não apto")</f>
        <v>Não apto</v>
      </c>
      <c r="AS37" s="143" t="str">
        <f t="shared" si="14"/>
        <v>Não apto</v>
      </c>
      <c r="AT37" s="143" t="str">
        <f t="shared" si="15"/>
        <v>Não apto</v>
      </c>
      <c r="AU37" s="143" t="str">
        <f t="shared" si="16"/>
        <v>Não apto</v>
      </c>
      <c r="AV37" s="143" t="str">
        <f t="shared" si="17"/>
        <v>Não apto</v>
      </c>
      <c r="AW37" s="143" t="str">
        <f t="shared" si="18"/>
        <v>Não apto</v>
      </c>
      <c r="AX37" s="143" t="str">
        <f t="shared" si="19"/>
        <v>Não apto</v>
      </c>
      <c r="AY37" s="143" t="str">
        <f t="shared" si="20"/>
        <v>Não apto</v>
      </c>
    </row>
    <row r="38" spans="1:51" ht="69" customHeight="1">
      <c r="A38" s="3" t="str">
        <f ca="1">IF(Tabela1[[#This Row],[Sigla Unidade Orçamentária]]&lt;&gt;"",TEXT(COUNTIF(INDIRECT(TEXT("C3:C",0)&amp;ROW()),Tabela1[[#This Row],[Sigla Unidade Orçamentária]]),"000")&amp;"-"&amp;Tabela1[[#This Row],[Sigla Unidade Orçamentária]]&amp;"-PLOA24","")</f>
        <v/>
      </c>
      <c r="B38" s="3" t="str">
        <f>IF(C38&lt;&gt;"",_xlfn.XLOOKUP(C38,'Apoio - Lista de UOs'!$A$3:$A$80,'Apoio - Lista de UOs'!$C$3:$C$80),"")</f>
        <v/>
      </c>
      <c r="G38" s="3" t="str">
        <f>IFERROR(VLOOKUP(F38,'Apoio - Funções-Programas'!A:B,2,0),"")</f>
        <v/>
      </c>
      <c r="I38" s="3" t="str">
        <f>IFERROR(VLOOKUP(H38,'Apoio - Funções-Programas'!D:E,2,0),"")</f>
        <v/>
      </c>
      <c r="K38" s="3" t="str">
        <f>IFERROR(VLOOKUP(J38,'Apoio - Funções-Programas'!G:H,2,0),"")</f>
        <v/>
      </c>
      <c r="M38" s="3" t="str">
        <f>IFERROR(VLOOKUP(L38,'Apoio - Lista de ações'!A:B,2,0),"")</f>
        <v/>
      </c>
      <c r="P38" s="145"/>
      <c r="Q38" s="3" t="str">
        <f>IFERROR(VLOOKUP(P38,'Apoio - Lista de NDs'!$A$22:$B$106,2,0),"")</f>
        <v/>
      </c>
      <c r="R38" s="143" t="str" cm="1">
        <f t="array" ref="R38">IFERROR(_xlfn.IFS(C38="FME","Todas_FME",C38="FUNDOSAUDE","Todas_FUNDOSAUDE",C38="FMAS","Todas_FMAS",C38="NITPREV","Todas_NITPREV",C38="NITPREVFIN","Todas_NITPREVFIN",C38="NITPREVPREV","Todas_NITPREVPREV",C38="NITTRANS","Todas_NITTRANS",C38="FUMTER","Todas_FUMTER",C38="FUHAB","Todas_FUHAB",C38="FMMU","Todas_FMMU",AND(C38&lt;&gt;"",C38&lt;&gt;"FME",C38&lt;&gt;"FUNDOSAUDE",C38&lt;&gt;"FMAS",C38&lt;&gt;"NITPREV",C38&lt;&gt;"NITPREVFIN",C38&lt;&gt;"NITPREVPREV",C38&lt;&gt;"NITTRANS",C38&lt;&gt;"FUMTER",C38&lt;&gt;"FUHAB",C38&lt;&gt;"FMMU"),"DEMAIS"),"")</f>
        <v/>
      </c>
      <c r="T38" s="3" t="str">
        <f>IFERROR(VLOOKUP(S38,'Apoio CO - Pré-LOA 2024'!B:D,3,0),"")</f>
        <v/>
      </c>
      <c r="U38" s="3" t="str">
        <f>IFERROR(VLOOKUP(RIGHT(Tabela1[[#This Row],[Fonte de Recursos]],2),'Apoio - Fontes e Detalhamentos'!A:B,2,0),"")</f>
        <v/>
      </c>
      <c r="V38" s="143" t="str" cm="1">
        <f t="array" ref="V38">IFERROR(_xlfn.IFS(C38="FME",_xlfn.CONCAT(C38,"_CO_","FR_",LEFT(S38,3)),C38="FUNDOSAUDE",_xlfn.CONCAT(C38,"_CO_","FR_",LEFT(S38,3)),C38="FMAS",_xlfn.CONCAT(C38,"_CO_","FR_",LEFT(S38,3)),C38="NITPREV",_xlfn.CONCAT(C38,"_CO_","FR_",LEFT(S38,3)),C38="NITPREVFIN",_xlfn.CONCAT(C38,"_CO_","FR_",LEFT(S38,3)),C38="NITPREVPREV",_xlfn.CONCAT(C38,"_CO_","FR_",LEFT(S38,3)),C38="NITTRANS",_xlfn.CONCAT(C38,"_CO_","FR_",LEFT(S38,3)),C38="FUMTER",_xlfn.CONCAT(C38,"_CO_","FR_",LEFT(S38,3)),C38="FUHAB",_xlfn.CONCAT(C38,"_CO_","FR_",LEFT(S38,3)),C38="FMMU",_xlfn.CONCAT(C38,"_CO_","FR_",LEFT(S38,3)),Tabela1[[#This Row],[Classif Fonte]]="DEMAIS",_xlfn.CONCAT(Tabela1[[#This Row],[Classif Fonte]],"_CO_","FR_",LEFT(S38,3))),"")</f>
        <v/>
      </c>
      <c r="W38" s="145"/>
      <c r="X38" s="3" t="str">
        <f>IFERROR(VLOOKUP(W38,'Apoio CO - Pré-LOA 2024'!G:H,2,0),"")</f>
        <v/>
      </c>
      <c r="AB38" s="144"/>
      <c r="AK38" s="143" t="str">
        <f t="shared" si="11"/>
        <v>Meta_NA</v>
      </c>
      <c r="AM38" s="17" t="str">
        <f>IFERROR(VLOOKUP(AL38,'Apoio - Plano de Metas 2023'!C:D,2,0),"")</f>
        <v/>
      </c>
      <c r="AP38" s="143" t="str">
        <f t="shared" si="12"/>
        <v>Não apto</v>
      </c>
      <c r="AQ38" s="143" t="str">
        <f t="shared" si="13"/>
        <v>Não apto</v>
      </c>
      <c r="AR38" s="143" t="str">
        <f>IFERROR(VLOOKUP(C38,Função_Padrão!G:H,2,0),"Não apto")</f>
        <v>Não apto</v>
      </c>
      <c r="AS38" s="143" t="str">
        <f t="shared" si="14"/>
        <v>Não apto</v>
      </c>
      <c r="AT38" s="143" t="str">
        <f t="shared" si="15"/>
        <v>Não apto</v>
      </c>
      <c r="AU38" s="143" t="str">
        <f t="shared" si="16"/>
        <v>Não apto</v>
      </c>
      <c r="AV38" s="143" t="str">
        <f t="shared" si="17"/>
        <v>Não apto</v>
      </c>
      <c r="AW38" s="143" t="str">
        <f t="shared" si="18"/>
        <v>Não apto</v>
      </c>
      <c r="AX38" s="143" t="str">
        <f t="shared" si="19"/>
        <v>Não apto</v>
      </c>
      <c r="AY38" s="143" t="str">
        <f t="shared" si="20"/>
        <v>Não apto</v>
      </c>
    </row>
    <row r="39" spans="1:51" ht="69" customHeight="1">
      <c r="A39" s="3" t="str">
        <f ca="1">IF(Tabela1[[#This Row],[Sigla Unidade Orçamentária]]&lt;&gt;"",TEXT(COUNTIF(INDIRECT(TEXT("C3:C",0)&amp;ROW()),Tabela1[[#This Row],[Sigla Unidade Orçamentária]]),"000")&amp;"-"&amp;Tabela1[[#This Row],[Sigla Unidade Orçamentária]]&amp;"-PLOA24","")</f>
        <v/>
      </c>
      <c r="B39" s="3" t="str">
        <f>IF(C39&lt;&gt;"",_xlfn.XLOOKUP(C39,'Apoio - Lista de UOs'!$A$3:$A$80,'Apoio - Lista de UOs'!$C$3:$C$80),"")</f>
        <v/>
      </c>
      <c r="G39" s="3" t="str">
        <f>IFERROR(VLOOKUP(F39,'Apoio - Funções-Programas'!A:B,2,0),"")</f>
        <v/>
      </c>
      <c r="I39" s="3" t="str">
        <f>IFERROR(VLOOKUP(H39,'Apoio - Funções-Programas'!D:E,2,0),"")</f>
        <v/>
      </c>
      <c r="K39" s="3" t="str">
        <f>IFERROR(VLOOKUP(J39,'Apoio - Funções-Programas'!G:H,2,0),"")</f>
        <v/>
      </c>
      <c r="M39" s="3" t="str">
        <f>IFERROR(VLOOKUP(L39,'Apoio - Lista de ações'!A:B,2,0),"")</f>
        <v/>
      </c>
      <c r="P39" s="145"/>
      <c r="Q39" s="3" t="str">
        <f>IFERROR(VLOOKUP(P39,'Apoio - Lista de NDs'!$A$22:$B$106,2,0),"")</f>
        <v/>
      </c>
      <c r="R39" s="143" t="str" cm="1">
        <f t="array" ref="R39">IFERROR(_xlfn.IFS(C39="FME","Todas_FME",C39="FUNDOSAUDE","Todas_FUNDOSAUDE",C39="FMAS","Todas_FMAS",C39="NITPREV","Todas_NITPREV",C39="NITPREVFIN","Todas_NITPREVFIN",C39="NITPREVPREV","Todas_NITPREVPREV",C39="NITTRANS","Todas_NITTRANS",C39="FUMTER","Todas_FUMTER",C39="FUHAB","Todas_FUHAB",C39="FMMU","Todas_FMMU",AND(C39&lt;&gt;"",C39&lt;&gt;"FME",C39&lt;&gt;"FUNDOSAUDE",C39&lt;&gt;"FMAS",C39&lt;&gt;"NITPREV",C39&lt;&gt;"NITPREVFIN",C39&lt;&gt;"NITPREVPREV",C39&lt;&gt;"NITTRANS",C39&lt;&gt;"FUMTER",C39&lt;&gt;"FUHAB",C39&lt;&gt;"FMMU"),"DEMAIS"),"")</f>
        <v/>
      </c>
      <c r="T39" s="3" t="str">
        <f>IFERROR(VLOOKUP(S39,'Apoio CO - Pré-LOA 2024'!B:D,3,0),"")</f>
        <v/>
      </c>
      <c r="U39" s="3" t="str">
        <f>IFERROR(VLOOKUP(RIGHT(Tabela1[[#This Row],[Fonte de Recursos]],2),'Apoio - Fontes e Detalhamentos'!A:B,2,0),"")</f>
        <v/>
      </c>
      <c r="V39" s="143" t="str" cm="1">
        <f t="array" ref="V39">IFERROR(_xlfn.IFS(C39="FME",_xlfn.CONCAT(C39,"_CO_","FR_",LEFT(S39,3)),C39="FUNDOSAUDE",_xlfn.CONCAT(C39,"_CO_","FR_",LEFT(S39,3)),C39="FMAS",_xlfn.CONCAT(C39,"_CO_","FR_",LEFT(S39,3)),C39="NITPREV",_xlfn.CONCAT(C39,"_CO_","FR_",LEFT(S39,3)),C39="NITPREVFIN",_xlfn.CONCAT(C39,"_CO_","FR_",LEFT(S39,3)),C39="NITPREVPREV",_xlfn.CONCAT(C39,"_CO_","FR_",LEFT(S39,3)),C39="NITTRANS",_xlfn.CONCAT(C39,"_CO_","FR_",LEFT(S39,3)),C39="FUMTER",_xlfn.CONCAT(C39,"_CO_","FR_",LEFT(S39,3)),C39="FUHAB",_xlfn.CONCAT(C39,"_CO_","FR_",LEFT(S39,3)),C39="FMMU",_xlfn.CONCAT(C39,"_CO_","FR_",LEFT(S39,3)),Tabela1[[#This Row],[Classif Fonte]]="DEMAIS",_xlfn.CONCAT(Tabela1[[#This Row],[Classif Fonte]],"_CO_","FR_",LEFT(S39,3))),"")</f>
        <v/>
      </c>
      <c r="W39" s="145"/>
      <c r="X39" s="3" t="str">
        <f>IFERROR(VLOOKUP(W39,'Apoio CO - Pré-LOA 2024'!G:H,2,0),"")</f>
        <v/>
      </c>
      <c r="AB39" s="144"/>
      <c r="AK39" s="143" t="str">
        <f t="shared" si="11"/>
        <v>Meta_NA</v>
      </c>
      <c r="AM39" s="17" t="str">
        <f>IFERROR(VLOOKUP(AL39,'Apoio - Plano de Metas 2023'!C:D,2,0),"")</f>
        <v/>
      </c>
      <c r="AP39" s="143" t="str">
        <f t="shared" si="12"/>
        <v>Não apto</v>
      </c>
      <c r="AQ39" s="143" t="str">
        <f t="shared" si="13"/>
        <v>Não apto</v>
      </c>
      <c r="AR39" s="143" t="str">
        <f>IFERROR(VLOOKUP(C39,Função_Padrão!G:H,2,0),"Não apto")</f>
        <v>Não apto</v>
      </c>
      <c r="AS39" s="143" t="str">
        <f t="shared" si="14"/>
        <v>Não apto</v>
      </c>
      <c r="AT39" s="143" t="str">
        <f t="shared" si="15"/>
        <v>Não apto</v>
      </c>
      <c r="AU39" s="143" t="str">
        <f t="shared" si="16"/>
        <v>Não apto</v>
      </c>
      <c r="AV39" s="143" t="str">
        <f t="shared" si="17"/>
        <v>Não apto</v>
      </c>
      <c r="AW39" s="143" t="str">
        <f t="shared" si="18"/>
        <v>Não apto</v>
      </c>
      <c r="AX39" s="143" t="str">
        <f t="shared" si="19"/>
        <v>Não apto</v>
      </c>
      <c r="AY39" s="143" t="str">
        <f t="shared" si="20"/>
        <v>Não apto</v>
      </c>
    </row>
    <row r="40" spans="1:51" ht="69" customHeight="1">
      <c r="A40" s="3" t="str">
        <f ca="1">IF(Tabela1[[#This Row],[Sigla Unidade Orçamentária]]&lt;&gt;"",TEXT(COUNTIF(INDIRECT(TEXT("C3:C",0)&amp;ROW()),Tabela1[[#This Row],[Sigla Unidade Orçamentária]]),"000")&amp;"-"&amp;Tabela1[[#This Row],[Sigla Unidade Orçamentária]]&amp;"-PLOA24","")</f>
        <v/>
      </c>
      <c r="B40" s="3" t="str">
        <f>IF(C40&lt;&gt;"",_xlfn.XLOOKUP(C40,'Apoio - Lista de UOs'!$A$3:$A$80,'Apoio - Lista de UOs'!$C$3:$C$80),"")</f>
        <v/>
      </c>
      <c r="G40" s="3" t="str">
        <f>IFERROR(VLOOKUP(F40,'Apoio - Funções-Programas'!A:B,2,0),"")</f>
        <v/>
      </c>
      <c r="I40" s="3" t="str">
        <f>IFERROR(VLOOKUP(H40,'Apoio - Funções-Programas'!D:E,2,0),"")</f>
        <v/>
      </c>
      <c r="K40" s="3" t="str">
        <f>IFERROR(VLOOKUP(J40,'Apoio - Funções-Programas'!G:H,2,0),"")</f>
        <v/>
      </c>
      <c r="M40" s="3" t="str">
        <f>IFERROR(VLOOKUP(L40,'Apoio - Lista de ações'!A:B,2,0),"")</f>
        <v/>
      </c>
      <c r="P40" s="145"/>
      <c r="Q40" s="3" t="str">
        <f>IFERROR(VLOOKUP(P40,'Apoio - Lista de NDs'!$A$22:$B$106,2,0),"")</f>
        <v/>
      </c>
      <c r="R40" s="143" t="str" cm="1">
        <f t="array" ref="R40">IFERROR(_xlfn.IFS(C40="FME","Todas_FME",C40="FUNDOSAUDE","Todas_FUNDOSAUDE",C40="FMAS","Todas_FMAS",C40="NITPREV","Todas_NITPREV",C40="NITPREVFIN","Todas_NITPREVFIN",C40="NITPREVPREV","Todas_NITPREVPREV",C40="NITTRANS","Todas_NITTRANS",C40="FUMTER","Todas_FUMTER",C40="FUHAB","Todas_FUHAB",C40="FMMU","Todas_FMMU",AND(C40&lt;&gt;"",C40&lt;&gt;"FME",C40&lt;&gt;"FUNDOSAUDE",C40&lt;&gt;"FMAS",C40&lt;&gt;"NITPREV",C40&lt;&gt;"NITPREVFIN",C40&lt;&gt;"NITPREVPREV",C40&lt;&gt;"NITTRANS",C40&lt;&gt;"FUMTER",C40&lt;&gt;"FUHAB",C40&lt;&gt;"FMMU"),"DEMAIS"),"")</f>
        <v/>
      </c>
      <c r="T40" s="3" t="str">
        <f>IFERROR(VLOOKUP(S40,'Apoio CO - Pré-LOA 2024'!B:D,3,0),"")</f>
        <v/>
      </c>
      <c r="U40" s="3" t="str">
        <f>IFERROR(VLOOKUP(RIGHT(Tabela1[[#This Row],[Fonte de Recursos]],2),'Apoio - Fontes e Detalhamentos'!A:B,2,0),"")</f>
        <v/>
      </c>
      <c r="V40" s="143" t="str" cm="1">
        <f t="array" ref="V40">IFERROR(_xlfn.IFS(C40="FME",_xlfn.CONCAT(C40,"_CO_","FR_",LEFT(S40,3)),C40="FUNDOSAUDE",_xlfn.CONCAT(C40,"_CO_","FR_",LEFT(S40,3)),C40="FMAS",_xlfn.CONCAT(C40,"_CO_","FR_",LEFT(S40,3)),C40="NITPREV",_xlfn.CONCAT(C40,"_CO_","FR_",LEFT(S40,3)),C40="NITPREVFIN",_xlfn.CONCAT(C40,"_CO_","FR_",LEFT(S40,3)),C40="NITPREVPREV",_xlfn.CONCAT(C40,"_CO_","FR_",LEFT(S40,3)),C40="NITTRANS",_xlfn.CONCAT(C40,"_CO_","FR_",LEFT(S40,3)),C40="FUMTER",_xlfn.CONCAT(C40,"_CO_","FR_",LEFT(S40,3)),C40="FUHAB",_xlfn.CONCAT(C40,"_CO_","FR_",LEFT(S40,3)),C40="FMMU",_xlfn.CONCAT(C40,"_CO_","FR_",LEFT(S40,3)),Tabela1[[#This Row],[Classif Fonte]]="DEMAIS",_xlfn.CONCAT(Tabela1[[#This Row],[Classif Fonte]],"_CO_","FR_",LEFT(S40,3))),"")</f>
        <v/>
      </c>
      <c r="W40" s="145"/>
      <c r="X40" s="3" t="str">
        <f>IFERROR(VLOOKUP(W40,'Apoio CO - Pré-LOA 2024'!G:H,2,0),"")</f>
        <v/>
      </c>
      <c r="AB40" s="144"/>
      <c r="AK40" s="143" t="str">
        <f t="shared" si="11"/>
        <v>Meta_NA</v>
      </c>
      <c r="AM40" s="17" t="str">
        <f>IFERROR(VLOOKUP(AL40,'Apoio - Plano de Metas 2023'!C:D,2,0),"")</f>
        <v/>
      </c>
      <c r="AP40" s="143" t="str">
        <f t="shared" si="12"/>
        <v>Não apto</v>
      </c>
      <c r="AQ40" s="143" t="str">
        <f t="shared" si="13"/>
        <v>Não apto</v>
      </c>
      <c r="AR40" s="143" t="str">
        <f>IFERROR(VLOOKUP(C40,Função_Padrão!G:H,2,0),"Não apto")</f>
        <v>Não apto</v>
      </c>
      <c r="AS40" s="143" t="str">
        <f t="shared" si="14"/>
        <v>Não apto</v>
      </c>
      <c r="AT40" s="143" t="str">
        <f t="shared" si="15"/>
        <v>Não apto</v>
      </c>
      <c r="AU40" s="143" t="str">
        <f t="shared" si="16"/>
        <v>Não apto</v>
      </c>
      <c r="AV40" s="143" t="str">
        <f t="shared" si="17"/>
        <v>Não apto</v>
      </c>
      <c r="AW40" s="143" t="str">
        <f t="shared" si="18"/>
        <v>Não apto</v>
      </c>
      <c r="AX40" s="143" t="str">
        <f t="shared" si="19"/>
        <v>Não apto</v>
      </c>
      <c r="AY40" s="143" t="str">
        <f t="shared" si="20"/>
        <v>Não apto</v>
      </c>
    </row>
    <row r="41" spans="1:51" ht="69" customHeight="1">
      <c r="A41" s="3" t="str">
        <f ca="1">IF(Tabela1[[#This Row],[Sigla Unidade Orçamentária]]&lt;&gt;"",TEXT(COUNTIF(INDIRECT(TEXT("C3:C",0)&amp;ROW()),Tabela1[[#This Row],[Sigla Unidade Orçamentária]]),"000")&amp;"-"&amp;Tabela1[[#This Row],[Sigla Unidade Orçamentária]]&amp;"-PLOA24","")</f>
        <v/>
      </c>
      <c r="B41" s="3" t="str">
        <f>IF(C41&lt;&gt;"",_xlfn.XLOOKUP(C41,'Apoio - Lista de UOs'!$A$3:$A$80,'Apoio - Lista de UOs'!$C$3:$C$80),"")</f>
        <v/>
      </c>
      <c r="G41" s="3" t="str">
        <f>IFERROR(VLOOKUP(F41,'Apoio - Funções-Programas'!A:B,2,0),"")</f>
        <v/>
      </c>
      <c r="I41" s="3" t="str">
        <f>IFERROR(VLOOKUP(H41,'Apoio - Funções-Programas'!D:E,2,0),"")</f>
        <v/>
      </c>
      <c r="K41" s="3" t="str">
        <f>IFERROR(VLOOKUP(J41,'Apoio - Funções-Programas'!G:H,2,0),"")</f>
        <v/>
      </c>
      <c r="M41" s="3" t="str">
        <f>IFERROR(VLOOKUP(L41,'Apoio - Lista de ações'!A:B,2,0),"")</f>
        <v/>
      </c>
      <c r="P41" s="145"/>
      <c r="Q41" s="3" t="str">
        <f>IFERROR(VLOOKUP(P41,'Apoio - Lista de NDs'!$A$22:$B$106,2,0),"")</f>
        <v/>
      </c>
      <c r="R41" s="143" t="str" cm="1">
        <f t="array" ref="R41">IFERROR(_xlfn.IFS(C41="FME","Todas_FME",C41="FUNDOSAUDE","Todas_FUNDOSAUDE",C41="FMAS","Todas_FMAS",C41="NITPREV","Todas_NITPREV",C41="NITPREVFIN","Todas_NITPREVFIN",C41="NITPREVPREV","Todas_NITPREVPREV",C41="NITTRANS","Todas_NITTRANS",C41="FUMTER","Todas_FUMTER",C41="FUHAB","Todas_FUHAB",C41="FMMU","Todas_FMMU",AND(C41&lt;&gt;"",C41&lt;&gt;"FME",C41&lt;&gt;"FUNDOSAUDE",C41&lt;&gt;"FMAS",C41&lt;&gt;"NITPREV",C41&lt;&gt;"NITPREVFIN",C41&lt;&gt;"NITPREVPREV",C41&lt;&gt;"NITTRANS",C41&lt;&gt;"FUMTER",C41&lt;&gt;"FUHAB",C41&lt;&gt;"FMMU"),"DEMAIS"),"")</f>
        <v/>
      </c>
      <c r="T41" s="3" t="str">
        <f>IFERROR(VLOOKUP(S41,'Apoio CO - Pré-LOA 2024'!B:D,3,0),"")</f>
        <v/>
      </c>
      <c r="U41" s="3" t="str">
        <f>IFERROR(VLOOKUP(RIGHT(Tabela1[[#This Row],[Fonte de Recursos]],2),'Apoio - Fontes e Detalhamentos'!A:B,2,0),"")</f>
        <v/>
      </c>
      <c r="V41" s="143" t="str" cm="1">
        <f t="array" ref="V41">IFERROR(_xlfn.IFS(C41="FME",_xlfn.CONCAT(C41,"_CO_","FR_",LEFT(S41,3)),C41="FUNDOSAUDE",_xlfn.CONCAT(C41,"_CO_","FR_",LEFT(S41,3)),C41="FMAS",_xlfn.CONCAT(C41,"_CO_","FR_",LEFT(S41,3)),C41="NITPREV",_xlfn.CONCAT(C41,"_CO_","FR_",LEFT(S41,3)),C41="NITPREVFIN",_xlfn.CONCAT(C41,"_CO_","FR_",LEFT(S41,3)),C41="NITPREVPREV",_xlfn.CONCAT(C41,"_CO_","FR_",LEFT(S41,3)),C41="NITTRANS",_xlfn.CONCAT(C41,"_CO_","FR_",LEFT(S41,3)),C41="FUMTER",_xlfn.CONCAT(C41,"_CO_","FR_",LEFT(S41,3)),C41="FUHAB",_xlfn.CONCAT(C41,"_CO_","FR_",LEFT(S41,3)),C41="FMMU",_xlfn.CONCAT(C41,"_CO_","FR_",LEFT(S41,3)),Tabela1[[#This Row],[Classif Fonte]]="DEMAIS",_xlfn.CONCAT(Tabela1[[#This Row],[Classif Fonte]],"_CO_","FR_",LEFT(S41,3))),"")</f>
        <v/>
      </c>
      <c r="W41" s="145"/>
      <c r="X41" s="3" t="str">
        <f>IFERROR(VLOOKUP(W41,'Apoio CO - Pré-LOA 2024'!G:H,2,0),"")</f>
        <v/>
      </c>
      <c r="AB41" s="144"/>
      <c r="AK41" s="143" t="str">
        <f t="shared" si="11"/>
        <v>Meta_NA</v>
      </c>
      <c r="AM41" s="17" t="str">
        <f>IFERROR(VLOOKUP(AL41,'Apoio - Plano de Metas 2023'!C:D,2,0),"")</f>
        <v/>
      </c>
      <c r="AP41" s="143" t="str">
        <f t="shared" si="12"/>
        <v>Não apto</v>
      </c>
      <c r="AQ41" s="143" t="str">
        <f t="shared" si="13"/>
        <v>Não apto</v>
      </c>
      <c r="AR41" s="143" t="str">
        <f>IFERROR(VLOOKUP(C41,Função_Padrão!G:H,2,0),"Não apto")</f>
        <v>Não apto</v>
      </c>
      <c r="AS41" s="143" t="str">
        <f t="shared" si="14"/>
        <v>Não apto</v>
      </c>
      <c r="AT41" s="143" t="str">
        <f t="shared" si="15"/>
        <v>Não apto</v>
      </c>
      <c r="AU41" s="143" t="str">
        <f t="shared" si="16"/>
        <v>Não apto</v>
      </c>
      <c r="AV41" s="143" t="str">
        <f t="shared" si="17"/>
        <v>Não apto</v>
      </c>
      <c r="AW41" s="143" t="str">
        <f t="shared" si="18"/>
        <v>Não apto</v>
      </c>
      <c r="AX41" s="143" t="str">
        <f t="shared" si="19"/>
        <v>Não apto</v>
      </c>
      <c r="AY41" s="143" t="str">
        <f t="shared" si="20"/>
        <v>Não apto</v>
      </c>
    </row>
    <row r="42" spans="1:51" ht="69" customHeight="1">
      <c r="A42" s="3" t="str">
        <f ca="1">IF(Tabela1[[#This Row],[Sigla Unidade Orçamentária]]&lt;&gt;"",TEXT(COUNTIF(INDIRECT(TEXT("C3:C",0)&amp;ROW()),Tabela1[[#This Row],[Sigla Unidade Orçamentária]]),"000")&amp;"-"&amp;Tabela1[[#This Row],[Sigla Unidade Orçamentária]]&amp;"-PLOA24","")</f>
        <v/>
      </c>
      <c r="B42" s="3" t="str">
        <f>IF(C42&lt;&gt;"",_xlfn.XLOOKUP(C42,'Apoio - Lista de UOs'!$A$3:$A$80,'Apoio - Lista de UOs'!$C$3:$C$80),"")</f>
        <v/>
      </c>
      <c r="G42" s="3" t="str">
        <f>IFERROR(VLOOKUP(F42,'Apoio - Funções-Programas'!A:B,2,0),"")</f>
        <v/>
      </c>
      <c r="I42" s="3" t="str">
        <f>IFERROR(VLOOKUP(H42,'Apoio - Funções-Programas'!D:E,2,0),"")</f>
        <v/>
      </c>
      <c r="K42" s="3" t="str">
        <f>IFERROR(VLOOKUP(J42,'Apoio - Funções-Programas'!G:H,2,0),"")</f>
        <v/>
      </c>
      <c r="M42" s="3" t="str">
        <f>IFERROR(VLOOKUP(L42,'Apoio - Lista de ações'!A:B,2,0),"")</f>
        <v/>
      </c>
      <c r="P42" s="145"/>
      <c r="Q42" s="3" t="str">
        <f>IFERROR(VLOOKUP(P42,'Apoio - Lista de NDs'!$A$22:$B$106,2,0),"")</f>
        <v/>
      </c>
      <c r="R42" s="143" t="str" cm="1">
        <f t="array" ref="R42">IFERROR(_xlfn.IFS(C42="FME","Todas_FME",C42="FUNDOSAUDE","Todas_FUNDOSAUDE",C42="FMAS","Todas_FMAS",C42="NITPREV","Todas_NITPREV",C42="NITPREVFIN","Todas_NITPREVFIN",C42="NITPREVPREV","Todas_NITPREVPREV",C42="NITTRANS","Todas_NITTRANS",C42="FUMTER","Todas_FUMTER",C42="FUHAB","Todas_FUHAB",C42="FMMU","Todas_FMMU",AND(C42&lt;&gt;"",C42&lt;&gt;"FME",C42&lt;&gt;"FUNDOSAUDE",C42&lt;&gt;"FMAS",C42&lt;&gt;"NITPREV",C42&lt;&gt;"NITPREVFIN",C42&lt;&gt;"NITPREVPREV",C42&lt;&gt;"NITTRANS",C42&lt;&gt;"FUMTER",C42&lt;&gt;"FUHAB",C42&lt;&gt;"FMMU"),"DEMAIS"),"")</f>
        <v/>
      </c>
      <c r="T42" s="3" t="str">
        <f>IFERROR(VLOOKUP(S42,'Apoio CO - Pré-LOA 2024'!B:D,3,0),"")</f>
        <v/>
      </c>
      <c r="U42" s="3" t="str">
        <f>IFERROR(VLOOKUP(RIGHT(Tabela1[[#This Row],[Fonte de Recursos]],2),'Apoio - Fontes e Detalhamentos'!A:B,2,0),"")</f>
        <v/>
      </c>
      <c r="V42" s="143" t="str" cm="1">
        <f t="array" ref="V42">IFERROR(_xlfn.IFS(C42="FME",_xlfn.CONCAT(C42,"_CO_","FR_",LEFT(S42,3)),C42="FUNDOSAUDE",_xlfn.CONCAT(C42,"_CO_","FR_",LEFT(S42,3)),C42="FMAS",_xlfn.CONCAT(C42,"_CO_","FR_",LEFT(S42,3)),C42="NITPREV",_xlfn.CONCAT(C42,"_CO_","FR_",LEFT(S42,3)),C42="NITPREVFIN",_xlfn.CONCAT(C42,"_CO_","FR_",LEFT(S42,3)),C42="NITPREVPREV",_xlfn.CONCAT(C42,"_CO_","FR_",LEFT(S42,3)),C42="NITTRANS",_xlfn.CONCAT(C42,"_CO_","FR_",LEFT(S42,3)),C42="FUMTER",_xlfn.CONCAT(C42,"_CO_","FR_",LEFT(S42,3)),C42="FUHAB",_xlfn.CONCAT(C42,"_CO_","FR_",LEFT(S42,3)),C42="FMMU",_xlfn.CONCAT(C42,"_CO_","FR_",LEFT(S42,3)),Tabela1[[#This Row],[Classif Fonte]]="DEMAIS",_xlfn.CONCAT(Tabela1[[#This Row],[Classif Fonte]],"_CO_","FR_",LEFT(S42,3))),"")</f>
        <v/>
      </c>
      <c r="W42" s="145"/>
      <c r="X42" s="3" t="str">
        <f>IFERROR(VLOOKUP(W42,'Apoio CO - Pré-LOA 2024'!G:H,2,0),"")</f>
        <v/>
      </c>
      <c r="AB42" s="144"/>
      <c r="AK42" s="143" t="str">
        <f t="shared" si="11"/>
        <v>Meta_NA</v>
      </c>
      <c r="AM42" s="17" t="str">
        <f>IFERROR(VLOOKUP(AL42,'Apoio - Plano de Metas 2023'!C:D,2,0),"")</f>
        <v/>
      </c>
      <c r="AP42" s="143" t="str">
        <f t="shared" si="12"/>
        <v>Não apto</v>
      </c>
      <c r="AQ42" s="143" t="str">
        <f t="shared" si="13"/>
        <v>Não apto</v>
      </c>
      <c r="AR42" s="143" t="str">
        <f>IFERROR(VLOOKUP(C42,Função_Padrão!G:H,2,0),"Não apto")</f>
        <v>Não apto</v>
      </c>
      <c r="AS42" s="143" t="str">
        <f t="shared" si="14"/>
        <v>Não apto</v>
      </c>
      <c r="AT42" s="143" t="str">
        <f t="shared" si="15"/>
        <v>Não apto</v>
      </c>
      <c r="AU42" s="143" t="str">
        <f t="shared" si="16"/>
        <v>Não apto</v>
      </c>
      <c r="AV42" s="143" t="str">
        <f t="shared" si="17"/>
        <v>Não apto</v>
      </c>
      <c r="AW42" s="143" t="str">
        <f t="shared" si="18"/>
        <v>Não apto</v>
      </c>
      <c r="AX42" s="143" t="str">
        <f t="shared" si="19"/>
        <v>Não apto</v>
      </c>
      <c r="AY42" s="143" t="str">
        <f t="shared" si="20"/>
        <v>Não apto</v>
      </c>
    </row>
    <row r="43" spans="1:51" ht="69" customHeight="1">
      <c r="A43" s="3" t="str">
        <f ca="1">IF(Tabela1[[#This Row],[Sigla Unidade Orçamentária]]&lt;&gt;"",TEXT(COUNTIF(INDIRECT(TEXT("C3:C",0)&amp;ROW()),Tabela1[[#This Row],[Sigla Unidade Orçamentária]]),"000")&amp;"-"&amp;Tabela1[[#This Row],[Sigla Unidade Orçamentária]]&amp;"-PLOA24","")</f>
        <v/>
      </c>
      <c r="B43" s="3" t="str">
        <f>IF(C43&lt;&gt;"",_xlfn.XLOOKUP(C43,'Apoio - Lista de UOs'!$A$3:$A$80,'Apoio - Lista de UOs'!$C$3:$C$80),"")</f>
        <v/>
      </c>
      <c r="G43" s="3" t="str">
        <f>IFERROR(VLOOKUP(F43,'Apoio - Funções-Programas'!A:B,2,0),"")</f>
        <v/>
      </c>
      <c r="I43" s="3" t="str">
        <f>IFERROR(VLOOKUP(H43,'Apoio - Funções-Programas'!D:E,2,0),"")</f>
        <v/>
      </c>
      <c r="K43" s="3" t="str">
        <f>IFERROR(VLOOKUP(J43,'Apoio - Funções-Programas'!G:H,2,0),"")</f>
        <v/>
      </c>
      <c r="M43" s="3" t="str">
        <f>IFERROR(VLOOKUP(L43,'Apoio - Lista de ações'!A:B,2,0),"")</f>
        <v/>
      </c>
      <c r="P43" s="145"/>
      <c r="Q43" s="3" t="str">
        <f>IFERROR(VLOOKUP(P43,'Apoio - Lista de NDs'!$A$22:$B$106,2,0),"")</f>
        <v/>
      </c>
      <c r="R43" s="143" t="str" cm="1">
        <f t="array" ref="R43">IFERROR(_xlfn.IFS(C43="FME","Todas_FME",C43="FUNDOSAUDE","Todas_FUNDOSAUDE",C43="FMAS","Todas_FMAS",C43="NITPREV","Todas_NITPREV",C43="NITPREVFIN","Todas_NITPREVFIN",C43="NITPREVPREV","Todas_NITPREVPREV",C43="NITTRANS","Todas_NITTRANS",C43="FUMTER","Todas_FUMTER",C43="FUHAB","Todas_FUHAB",C43="FMMU","Todas_FMMU",AND(C43&lt;&gt;"",C43&lt;&gt;"FME",C43&lt;&gt;"FUNDOSAUDE",C43&lt;&gt;"FMAS",C43&lt;&gt;"NITPREV",C43&lt;&gt;"NITPREVFIN",C43&lt;&gt;"NITPREVPREV",C43&lt;&gt;"NITTRANS",C43&lt;&gt;"FUMTER",C43&lt;&gt;"FUHAB",C43&lt;&gt;"FMMU"),"DEMAIS"),"")</f>
        <v/>
      </c>
      <c r="T43" s="3" t="str">
        <f>IFERROR(VLOOKUP(S43,'Apoio CO - Pré-LOA 2024'!B:D,3,0),"")</f>
        <v/>
      </c>
      <c r="U43" s="3" t="str">
        <f>IFERROR(VLOOKUP(RIGHT(Tabela1[[#This Row],[Fonte de Recursos]],2),'Apoio - Fontes e Detalhamentos'!A:B,2,0),"")</f>
        <v/>
      </c>
      <c r="V43" s="143" t="str" cm="1">
        <f t="array" ref="V43">IFERROR(_xlfn.IFS(C43="FME",_xlfn.CONCAT(C43,"_CO_","FR_",LEFT(S43,3)),C43="FUNDOSAUDE",_xlfn.CONCAT(C43,"_CO_","FR_",LEFT(S43,3)),C43="FMAS",_xlfn.CONCAT(C43,"_CO_","FR_",LEFT(S43,3)),C43="NITPREV",_xlfn.CONCAT(C43,"_CO_","FR_",LEFT(S43,3)),C43="NITPREVFIN",_xlfn.CONCAT(C43,"_CO_","FR_",LEFT(S43,3)),C43="NITPREVPREV",_xlfn.CONCAT(C43,"_CO_","FR_",LEFT(S43,3)),C43="NITTRANS",_xlfn.CONCAT(C43,"_CO_","FR_",LEFT(S43,3)),C43="FUMTER",_xlfn.CONCAT(C43,"_CO_","FR_",LEFT(S43,3)),C43="FUHAB",_xlfn.CONCAT(C43,"_CO_","FR_",LEFT(S43,3)),C43="FMMU",_xlfn.CONCAT(C43,"_CO_","FR_",LEFT(S43,3)),Tabela1[[#This Row],[Classif Fonte]]="DEMAIS",_xlfn.CONCAT(Tabela1[[#This Row],[Classif Fonte]],"_CO_","FR_",LEFT(S43,3))),"")</f>
        <v/>
      </c>
      <c r="W43" s="145"/>
      <c r="X43" s="3" t="str">
        <f>IFERROR(VLOOKUP(W43,'Apoio CO - Pré-LOA 2024'!G:H,2,0),"")</f>
        <v/>
      </c>
      <c r="AB43" s="144"/>
      <c r="AK43" s="143" t="str">
        <f t="shared" si="11"/>
        <v>Meta_NA</v>
      </c>
      <c r="AM43" s="17" t="str">
        <f>IFERROR(VLOOKUP(AL43,'Apoio - Plano de Metas 2023'!C:D,2,0),"")</f>
        <v/>
      </c>
      <c r="AP43" s="143" t="str">
        <f t="shared" si="12"/>
        <v>Não apto</v>
      </c>
      <c r="AQ43" s="143" t="str">
        <f t="shared" si="13"/>
        <v>Não apto</v>
      </c>
      <c r="AR43" s="143" t="str">
        <f>IFERROR(VLOOKUP(C43,Função_Padrão!G:H,2,0),"Não apto")</f>
        <v>Não apto</v>
      </c>
      <c r="AS43" s="143" t="str">
        <f t="shared" si="14"/>
        <v>Não apto</v>
      </c>
      <c r="AT43" s="143" t="str">
        <f t="shared" si="15"/>
        <v>Não apto</v>
      </c>
      <c r="AU43" s="143" t="str">
        <f t="shared" si="16"/>
        <v>Não apto</v>
      </c>
      <c r="AV43" s="143" t="str">
        <f t="shared" si="17"/>
        <v>Não apto</v>
      </c>
      <c r="AW43" s="143" t="str">
        <f t="shared" si="18"/>
        <v>Não apto</v>
      </c>
      <c r="AX43" s="143" t="str">
        <f t="shared" si="19"/>
        <v>Não apto</v>
      </c>
      <c r="AY43" s="143" t="str">
        <f t="shared" si="20"/>
        <v>Não apto</v>
      </c>
    </row>
    <row r="44" spans="1:51" ht="69" customHeight="1">
      <c r="A44" s="3" t="str">
        <f ca="1">IF(Tabela1[[#This Row],[Sigla Unidade Orçamentária]]&lt;&gt;"",TEXT(COUNTIF(INDIRECT(TEXT("C3:C",0)&amp;ROW()),Tabela1[[#This Row],[Sigla Unidade Orçamentária]]),"000")&amp;"-"&amp;Tabela1[[#This Row],[Sigla Unidade Orçamentária]]&amp;"-PLOA24","")</f>
        <v/>
      </c>
      <c r="B44" s="3" t="str">
        <f>IF(C44&lt;&gt;"",_xlfn.XLOOKUP(C44,'Apoio - Lista de UOs'!$A$3:$A$80,'Apoio - Lista de UOs'!$C$3:$C$80),"")</f>
        <v/>
      </c>
      <c r="G44" s="3" t="str">
        <f>IFERROR(VLOOKUP(F44,'Apoio - Funções-Programas'!A:B,2,0),"")</f>
        <v/>
      </c>
      <c r="I44" s="3" t="str">
        <f>IFERROR(VLOOKUP(H44,'Apoio - Funções-Programas'!D:E,2,0),"")</f>
        <v/>
      </c>
      <c r="K44" s="3" t="str">
        <f>IFERROR(VLOOKUP(J44,'Apoio - Funções-Programas'!G:H,2,0),"")</f>
        <v/>
      </c>
      <c r="M44" s="3" t="str">
        <f>IFERROR(VLOOKUP(L44,'Apoio - Lista de ações'!A:B,2,0),"")</f>
        <v/>
      </c>
      <c r="P44" s="145"/>
      <c r="Q44" s="3" t="str">
        <f>IFERROR(VLOOKUP(P44,'Apoio - Lista de NDs'!$A$22:$B$106,2,0),"")</f>
        <v/>
      </c>
      <c r="R44" s="143" t="str" cm="1">
        <f t="array" ref="R44">IFERROR(_xlfn.IFS(C44="FME","Todas_FME",C44="FUNDOSAUDE","Todas_FUNDOSAUDE",C44="FMAS","Todas_FMAS",C44="NITPREV","Todas_NITPREV",C44="NITPREVFIN","Todas_NITPREVFIN",C44="NITPREVPREV","Todas_NITPREVPREV",C44="NITTRANS","Todas_NITTRANS",C44="FUMTER","Todas_FUMTER",C44="FUHAB","Todas_FUHAB",C44="FMMU","Todas_FMMU",AND(C44&lt;&gt;"",C44&lt;&gt;"FME",C44&lt;&gt;"FUNDOSAUDE",C44&lt;&gt;"FMAS",C44&lt;&gt;"NITPREV",C44&lt;&gt;"NITPREVFIN",C44&lt;&gt;"NITPREVPREV",C44&lt;&gt;"NITTRANS",C44&lt;&gt;"FUMTER",C44&lt;&gt;"FUHAB",C44&lt;&gt;"FMMU"),"DEMAIS"),"")</f>
        <v/>
      </c>
      <c r="T44" s="3" t="str">
        <f>IFERROR(VLOOKUP(S44,'Apoio CO - Pré-LOA 2024'!B:D,3,0),"")</f>
        <v/>
      </c>
      <c r="U44" s="3" t="str">
        <f>IFERROR(VLOOKUP(RIGHT(Tabela1[[#This Row],[Fonte de Recursos]],2),'Apoio - Fontes e Detalhamentos'!A:B,2,0),"")</f>
        <v/>
      </c>
      <c r="V44" s="143" t="str" cm="1">
        <f t="array" ref="V44">IFERROR(_xlfn.IFS(C44="FME",_xlfn.CONCAT(C44,"_CO_","FR_",LEFT(S44,3)),C44="FUNDOSAUDE",_xlfn.CONCAT(C44,"_CO_","FR_",LEFT(S44,3)),C44="FMAS",_xlfn.CONCAT(C44,"_CO_","FR_",LEFT(S44,3)),C44="NITPREV",_xlfn.CONCAT(C44,"_CO_","FR_",LEFT(S44,3)),C44="NITPREVFIN",_xlfn.CONCAT(C44,"_CO_","FR_",LEFT(S44,3)),C44="NITPREVPREV",_xlfn.CONCAT(C44,"_CO_","FR_",LEFT(S44,3)),C44="NITTRANS",_xlfn.CONCAT(C44,"_CO_","FR_",LEFT(S44,3)),C44="FUMTER",_xlfn.CONCAT(C44,"_CO_","FR_",LEFT(S44,3)),C44="FUHAB",_xlfn.CONCAT(C44,"_CO_","FR_",LEFT(S44,3)),C44="FMMU",_xlfn.CONCAT(C44,"_CO_","FR_",LEFT(S44,3)),Tabela1[[#This Row],[Classif Fonte]]="DEMAIS",_xlfn.CONCAT(Tabela1[[#This Row],[Classif Fonte]],"_CO_","FR_",LEFT(S44,3))),"")</f>
        <v/>
      </c>
      <c r="W44" s="145"/>
      <c r="X44" s="3" t="str">
        <f>IFERROR(VLOOKUP(W44,'Apoio CO - Pré-LOA 2024'!G:H,2,0),"")</f>
        <v/>
      </c>
      <c r="AB44" s="144"/>
      <c r="AK44" s="143" t="str">
        <f t="shared" si="11"/>
        <v>Meta_NA</v>
      </c>
      <c r="AM44" s="17" t="str">
        <f>IFERROR(VLOOKUP(AL44,'Apoio - Plano de Metas 2023'!C:D,2,0),"")</f>
        <v/>
      </c>
      <c r="AP44" s="143" t="str">
        <f t="shared" si="12"/>
        <v>Não apto</v>
      </c>
      <c r="AQ44" s="143" t="str">
        <f t="shared" si="13"/>
        <v>Não apto</v>
      </c>
      <c r="AR44" s="143" t="str">
        <f>IFERROR(VLOOKUP(C44,Função_Padrão!G:H,2,0),"Não apto")</f>
        <v>Não apto</v>
      </c>
      <c r="AS44" s="143" t="str">
        <f t="shared" si="14"/>
        <v>Não apto</v>
      </c>
      <c r="AT44" s="143" t="str">
        <f t="shared" si="15"/>
        <v>Não apto</v>
      </c>
      <c r="AU44" s="143" t="str">
        <f t="shared" si="16"/>
        <v>Não apto</v>
      </c>
      <c r="AV44" s="143" t="str">
        <f t="shared" si="17"/>
        <v>Não apto</v>
      </c>
      <c r="AW44" s="143" t="str">
        <f t="shared" si="18"/>
        <v>Não apto</v>
      </c>
      <c r="AX44" s="143" t="str">
        <f t="shared" si="19"/>
        <v>Não apto</v>
      </c>
      <c r="AY44" s="143" t="str">
        <f t="shared" si="20"/>
        <v>Não apto</v>
      </c>
    </row>
    <row r="45" spans="1:51" ht="69" customHeight="1">
      <c r="A45" s="3" t="str">
        <f ca="1">IF(Tabela1[[#This Row],[Sigla Unidade Orçamentária]]&lt;&gt;"",TEXT(COUNTIF(INDIRECT(TEXT("C3:C",0)&amp;ROW()),Tabela1[[#This Row],[Sigla Unidade Orçamentária]]),"000")&amp;"-"&amp;Tabela1[[#This Row],[Sigla Unidade Orçamentária]]&amp;"-PLOA24","")</f>
        <v/>
      </c>
      <c r="B45" s="3" t="str">
        <f>IF(C45&lt;&gt;"",_xlfn.XLOOKUP(C45,'Apoio - Lista de UOs'!$A$3:$A$80,'Apoio - Lista de UOs'!$C$3:$C$80),"")</f>
        <v/>
      </c>
      <c r="G45" s="3" t="str">
        <f>IFERROR(VLOOKUP(F45,'Apoio - Funções-Programas'!A:B,2,0),"")</f>
        <v/>
      </c>
      <c r="I45" s="3" t="str">
        <f>IFERROR(VLOOKUP(H45,'Apoio - Funções-Programas'!D:E,2,0),"")</f>
        <v/>
      </c>
      <c r="K45" s="3" t="str">
        <f>IFERROR(VLOOKUP(J45,'Apoio - Funções-Programas'!G:H,2,0),"")</f>
        <v/>
      </c>
      <c r="M45" s="3" t="str">
        <f>IFERROR(VLOOKUP(L45,'Apoio - Lista de ações'!A:B,2,0),"")</f>
        <v/>
      </c>
      <c r="P45" s="145"/>
      <c r="Q45" s="3" t="str">
        <f>IFERROR(VLOOKUP(P45,'Apoio - Lista de NDs'!$A$22:$B$106,2,0),"")</f>
        <v/>
      </c>
      <c r="R45" s="143" t="str" cm="1">
        <f t="array" ref="R45">IFERROR(_xlfn.IFS(C45="FME","Todas_FME",C45="FUNDOSAUDE","Todas_FUNDOSAUDE",C45="FMAS","Todas_FMAS",C45="NITPREV","Todas_NITPREV",C45="NITPREVFIN","Todas_NITPREVFIN",C45="NITPREVPREV","Todas_NITPREVPREV",C45="NITTRANS","Todas_NITTRANS",C45="FUMTER","Todas_FUMTER",C45="FUHAB","Todas_FUHAB",C45="FMMU","Todas_FMMU",AND(C45&lt;&gt;"",C45&lt;&gt;"FME",C45&lt;&gt;"FUNDOSAUDE",C45&lt;&gt;"FMAS",C45&lt;&gt;"NITPREV",C45&lt;&gt;"NITPREVFIN",C45&lt;&gt;"NITPREVPREV",C45&lt;&gt;"NITTRANS",C45&lt;&gt;"FUMTER",C45&lt;&gt;"FUHAB",C45&lt;&gt;"FMMU"),"DEMAIS"),"")</f>
        <v/>
      </c>
      <c r="T45" s="3" t="str">
        <f>IFERROR(VLOOKUP(S45,'Apoio CO - Pré-LOA 2024'!B:D,3,0),"")</f>
        <v/>
      </c>
      <c r="U45" s="3" t="str">
        <f>IFERROR(VLOOKUP(RIGHT(Tabela1[[#This Row],[Fonte de Recursos]],2),'Apoio - Fontes e Detalhamentos'!A:B,2,0),"")</f>
        <v/>
      </c>
      <c r="V45" s="143" t="str" cm="1">
        <f t="array" ref="V45">IFERROR(_xlfn.IFS(C45="FME",_xlfn.CONCAT(C45,"_CO_","FR_",LEFT(S45,3)),C45="FUNDOSAUDE",_xlfn.CONCAT(C45,"_CO_","FR_",LEFT(S45,3)),C45="FMAS",_xlfn.CONCAT(C45,"_CO_","FR_",LEFT(S45,3)),C45="NITPREV",_xlfn.CONCAT(C45,"_CO_","FR_",LEFT(S45,3)),C45="NITPREVFIN",_xlfn.CONCAT(C45,"_CO_","FR_",LEFT(S45,3)),C45="NITPREVPREV",_xlfn.CONCAT(C45,"_CO_","FR_",LEFT(S45,3)),C45="NITTRANS",_xlfn.CONCAT(C45,"_CO_","FR_",LEFT(S45,3)),C45="FUMTER",_xlfn.CONCAT(C45,"_CO_","FR_",LEFT(S45,3)),C45="FUHAB",_xlfn.CONCAT(C45,"_CO_","FR_",LEFT(S45,3)),C45="FMMU",_xlfn.CONCAT(C45,"_CO_","FR_",LEFT(S45,3)),Tabela1[[#This Row],[Classif Fonte]]="DEMAIS",_xlfn.CONCAT(Tabela1[[#This Row],[Classif Fonte]],"_CO_","FR_",LEFT(S45,3))),"")</f>
        <v/>
      </c>
      <c r="W45" s="145"/>
      <c r="X45" s="3" t="str">
        <f>IFERROR(VLOOKUP(W45,'Apoio CO - Pré-LOA 2024'!G:H,2,0),"")</f>
        <v/>
      </c>
      <c r="AB45" s="144"/>
      <c r="AK45" s="143" t="str">
        <f t="shared" si="11"/>
        <v>Meta_NA</v>
      </c>
      <c r="AM45" s="17" t="str">
        <f>IFERROR(VLOOKUP(AL45,'Apoio - Plano de Metas 2023'!C:D,2,0),"")</f>
        <v/>
      </c>
      <c r="AP45" s="143" t="str">
        <f t="shared" si="12"/>
        <v>Não apto</v>
      </c>
      <c r="AQ45" s="143" t="str">
        <f t="shared" si="13"/>
        <v>Não apto</v>
      </c>
      <c r="AR45" s="143" t="str">
        <f>IFERROR(VLOOKUP(C45,Função_Padrão!G:H,2,0),"Não apto")</f>
        <v>Não apto</v>
      </c>
      <c r="AS45" s="143" t="str">
        <f t="shared" si="14"/>
        <v>Não apto</v>
      </c>
      <c r="AT45" s="143" t="str">
        <f t="shared" si="15"/>
        <v>Não apto</v>
      </c>
      <c r="AU45" s="143" t="str">
        <f t="shared" si="16"/>
        <v>Não apto</v>
      </c>
      <c r="AV45" s="143" t="str">
        <f t="shared" si="17"/>
        <v>Não apto</v>
      </c>
      <c r="AW45" s="143" t="str">
        <f t="shared" si="18"/>
        <v>Não apto</v>
      </c>
      <c r="AX45" s="143" t="str">
        <f t="shared" si="19"/>
        <v>Não apto</v>
      </c>
      <c r="AY45" s="143" t="str">
        <f t="shared" si="20"/>
        <v>Não apto</v>
      </c>
    </row>
    <row r="46" spans="1:51" ht="69" customHeight="1">
      <c r="A46" s="3" t="str">
        <f ca="1">IF(Tabela1[[#This Row],[Sigla Unidade Orçamentária]]&lt;&gt;"",TEXT(COUNTIF(INDIRECT(TEXT("C3:C",0)&amp;ROW()),Tabela1[[#This Row],[Sigla Unidade Orçamentária]]),"000")&amp;"-"&amp;Tabela1[[#This Row],[Sigla Unidade Orçamentária]]&amp;"-PLOA24","")</f>
        <v/>
      </c>
      <c r="B46" s="3" t="str">
        <f>IF(C46&lt;&gt;"",_xlfn.XLOOKUP(C46,'Apoio - Lista de UOs'!$A$3:$A$80,'Apoio - Lista de UOs'!$C$3:$C$80),"")</f>
        <v/>
      </c>
      <c r="G46" s="3" t="str">
        <f>IFERROR(VLOOKUP(F46,'Apoio - Funções-Programas'!A:B,2,0),"")</f>
        <v/>
      </c>
      <c r="I46" s="3" t="str">
        <f>IFERROR(VLOOKUP(H46,'Apoio - Funções-Programas'!D:E,2,0),"")</f>
        <v/>
      </c>
      <c r="K46" s="3" t="str">
        <f>IFERROR(VLOOKUP(J46,'Apoio - Funções-Programas'!G:H,2,0),"")</f>
        <v/>
      </c>
      <c r="M46" s="3" t="str">
        <f>IFERROR(VLOOKUP(L46,'Apoio - Lista de ações'!A:B,2,0),"")</f>
        <v/>
      </c>
      <c r="P46" s="145"/>
      <c r="Q46" s="3" t="str">
        <f>IFERROR(VLOOKUP(P46,'Apoio - Lista de NDs'!$A$22:$B$106,2,0),"")</f>
        <v/>
      </c>
      <c r="R46" s="143" t="str" cm="1">
        <f t="array" ref="R46">IFERROR(_xlfn.IFS(C46="FME","Todas_FME",C46="FUNDOSAUDE","Todas_FUNDOSAUDE",C46="FMAS","Todas_FMAS",C46="NITPREV","Todas_NITPREV",C46="NITPREVFIN","Todas_NITPREVFIN",C46="NITPREVPREV","Todas_NITPREVPREV",C46="NITTRANS","Todas_NITTRANS",C46="FUMTER","Todas_FUMTER",C46="FUHAB","Todas_FUHAB",C46="FMMU","Todas_FMMU",AND(C46&lt;&gt;"",C46&lt;&gt;"FME",C46&lt;&gt;"FUNDOSAUDE",C46&lt;&gt;"FMAS",C46&lt;&gt;"NITPREV",C46&lt;&gt;"NITPREVFIN",C46&lt;&gt;"NITPREVPREV",C46&lt;&gt;"NITTRANS",C46&lt;&gt;"FUMTER",C46&lt;&gt;"FUHAB",C46&lt;&gt;"FMMU"),"DEMAIS"),"")</f>
        <v/>
      </c>
      <c r="T46" s="3" t="str">
        <f>IFERROR(VLOOKUP(S46,'Apoio CO - Pré-LOA 2024'!B:D,3,0),"")</f>
        <v/>
      </c>
      <c r="U46" s="3" t="str">
        <f>IFERROR(VLOOKUP(RIGHT(Tabela1[[#This Row],[Fonte de Recursos]],2),'Apoio - Fontes e Detalhamentos'!A:B,2,0),"")</f>
        <v/>
      </c>
      <c r="V46" s="143" t="str" cm="1">
        <f t="array" ref="V46">IFERROR(_xlfn.IFS(C46="FME",_xlfn.CONCAT(C46,"_CO_","FR_",LEFT(S46,3)),C46="FUNDOSAUDE",_xlfn.CONCAT(C46,"_CO_","FR_",LEFT(S46,3)),C46="FMAS",_xlfn.CONCAT(C46,"_CO_","FR_",LEFT(S46,3)),C46="NITPREV",_xlfn.CONCAT(C46,"_CO_","FR_",LEFT(S46,3)),C46="NITPREVFIN",_xlfn.CONCAT(C46,"_CO_","FR_",LEFT(S46,3)),C46="NITPREVPREV",_xlfn.CONCAT(C46,"_CO_","FR_",LEFT(S46,3)),C46="NITTRANS",_xlfn.CONCAT(C46,"_CO_","FR_",LEFT(S46,3)),C46="FUMTER",_xlfn.CONCAT(C46,"_CO_","FR_",LEFT(S46,3)),C46="FUHAB",_xlfn.CONCAT(C46,"_CO_","FR_",LEFT(S46,3)),C46="FMMU",_xlfn.CONCAT(C46,"_CO_","FR_",LEFT(S46,3)),Tabela1[[#This Row],[Classif Fonte]]="DEMAIS",_xlfn.CONCAT(Tabela1[[#This Row],[Classif Fonte]],"_CO_","FR_",LEFT(S46,3))),"")</f>
        <v/>
      </c>
      <c r="W46" s="145"/>
      <c r="X46" s="3" t="str">
        <f>IFERROR(VLOOKUP(W46,'Apoio CO - Pré-LOA 2024'!G:H,2,0),"")</f>
        <v/>
      </c>
      <c r="AB46" s="144"/>
      <c r="AK46" s="143" t="str">
        <f t="shared" si="11"/>
        <v>Meta_NA</v>
      </c>
      <c r="AM46" s="17" t="str">
        <f>IFERROR(VLOOKUP(AL46,'Apoio - Plano de Metas 2023'!C:D,2,0),"")</f>
        <v/>
      </c>
      <c r="AP46" s="143" t="str">
        <f t="shared" si="12"/>
        <v>Não apto</v>
      </c>
      <c r="AQ46" s="143" t="str">
        <f t="shared" si="13"/>
        <v>Não apto</v>
      </c>
      <c r="AR46" s="143" t="str">
        <f>IFERROR(VLOOKUP(C46,Função_Padrão!G:H,2,0),"Não apto")</f>
        <v>Não apto</v>
      </c>
      <c r="AS46" s="143" t="str">
        <f t="shared" si="14"/>
        <v>Não apto</v>
      </c>
      <c r="AT46" s="143" t="str">
        <f t="shared" si="15"/>
        <v>Não apto</v>
      </c>
      <c r="AU46" s="143" t="str">
        <f t="shared" si="16"/>
        <v>Não apto</v>
      </c>
      <c r="AV46" s="143" t="str">
        <f t="shared" si="17"/>
        <v>Não apto</v>
      </c>
      <c r="AW46" s="143" t="str">
        <f t="shared" si="18"/>
        <v>Não apto</v>
      </c>
      <c r="AX46" s="143" t="str">
        <f t="shared" si="19"/>
        <v>Não apto</v>
      </c>
      <c r="AY46" s="143" t="str">
        <f t="shared" si="20"/>
        <v>Não apto</v>
      </c>
    </row>
    <row r="47" spans="1:51" ht="69" customHeight="1">
      <c r="A47" s="3" t="str">
        <f ca="1">IF(Tabela1[[#This Row],[Sigla Unidade Orçamentária]]&lt;&gt;"",TEXT(COUNTIF(INDIRECT(TEXT("C3:C",0)&amp;ROW()),Tabela1[[#This Row],[Sigla Unidade Orçamentária]]),"000")&amp;"-"&amp;Tabela1[[#This Row],[Sigla Unidade Orçamentária]]&amp;"-PLOA24","")</f>
        <v/>
      </c>
      <c r="B47" s="3" t="str">
        <f>IF(C47&lt;&gt;"",_xlfn.XLOOKUP(C47,'Apoio - Lista de UOs'!$A$3:$A$80,'Apoio - Lista de UOs'!$C$3:$C$80),"")</f>
        <v/>
      </c>
      <c r="G47" s="3" t="str">
        <f>IFERROR(VLOOKUP(F47,'Apoio - Funções-Programas'!A:B,2,0),"")</f>
        <v/>
      </c>
      <c r="I47" s="3" t="str">
        <f>IFERROR(VLOOKUP(H47,'Apoio - Funções-Programas'!D:E,2,0),"")</f>
        <v/>
      </c>
      <c r="K47" s="3" t="str">
        <f>IFERROR(VLOOKUP(J47,'Apoio - Funções-Programas'!G:H,2,0),"")</f>
        <v/>
      </c>
      <c r="M47" s="3" t="str">
        <f>IFERROR(VLOOKUP(L47,'Apoio - Lista de ações'!A:B,2,0),"")</f>
        <v/>
      </c>
      <c r="P47" s="145"/>
      <c r="Q47" s="3" t="str">
        <f>IFERROR(VLOOKUP(P47,'Apoio - Lista de NDs'!$A$22:$B$106,2,0),"")</f>
        <v/>
      </c>
      <c r="R47" s="143" t="str" cm="1">
        <f t="array" ref="R47">IFERROR(_xlfn.IFS(C47="FME","Todas_FME",C47="FUNDOSAUDE","Todas_FUNDOSAUDE",C47="FMAS","Todas_FMAS",C47="NITPREV","Todas_NITPREV",C47="NITPREVFIN","Todas_NITPREVFIN",C47="NITPREVPREV","Todas_NITPREVPREV",C47="NITTRANS","Todas_NITTRANS",C47="FUMTER","Todas_FUMTER",C47="FUHAB","Todas_FUHAB",C47="FMMU","Todas_FMMU",AND(C47&lt;&gt;"",C47&lt;&gt;"FME",C47&lt;&gt;"FUNDOSAUDE",C47&lt;&gt;"FMAS",C47&lt;&gt;"NITPREV",C47&lt;&gt;"NITPREVFIN",C47&lt;&gt;"NITPREVPREV",C47&lt;&gt;"NITTRANS",C47&lt;&gt;"FUMTER",C47&lt;&gt;"FUHAB",C47&lt;&gt;"FMMU"),"DEMAIS"),"")</f>
        <v/>
      </c>
      <c r="T47" s="3" t="str">
        <f>IFERROR(VLOOKUP(S47,'Apoio CO - Pré-LOA 2024'!B:D,3,0),"")</f>
        <v/>
      </c>
      <c r="U47" s="3" t="str">
        <f>IFERROR(VLOOKUP(RIGHT(Tabela1[[#This Row],[Fonte de Recursos]],2),'Apoio - Fontes e Detalhamentos'!A:B,2,0),"")</f>
        <v/>
      </c>
      <c r="V47" s="143" t="str" cm="1">
        <f t="array" ref="V47">IFERROR(_xlfn.IFS(C47="FME",_xlfn.CONCAT(C47,"_CO_","FR_",LEFT(S47,3)),C47="FUNDOSAUDE",_xlfn.CONCAT(C47,"_CO_","FR_",LEFT(S47,3)),C47="FMAS",_xlfn.CONCAT(C47,"_CO_","FR_",LEFT(S47,3)),C47="NITPREV",_xlfn.CONCAT(C47,"_CO_","FR_",LEFT(S47,3)),C47="NITPREVFIN",_xlfn.CONCAT(C47,"_CO_","FR_",LEFT(S47,3)),C47="NITPREVPREV",_xlfn.CONCAT(C47,"_CO_","FR_",LEFT(S47,3)),C47="NITTRANS",_xlfn.CONCAT(C47,"_CO_","FR_",LEFT(S47,3)),C47="FUMTER",_xlfn.CONCAT(C47,"_CO_","FR_",LEFT(S47,3)),C47="FUHAB",_xlfn.CONCAT(C47,"_CO_","FR_",LEFT(S47,3)),C47="FMMU",_xlfn.CONCAT(C47,"_CO_","FR_",LEFT(S47,3)),Tabela1[[#This Row],[Classif Fonte]]="DEMAIS",_xlfn.CONCAT(Tabela1[[#This Row],[Classif Fonte]],"_CO_","FR_",LEFT(S47,3))),"")</f>
        <v/>
      </c>
      <c r="W47" s="145"/>
      <c r="X47" s="3" t="str">
        <f>IFERROR(VLOOKUP(W47,'Apoio CO - Pré-LOA 2024'!G:H,2,0),"")</f>
        <v/>
      </c>
      <c r="AB47" s="144"/>
      <c r="AK47" s="143" t="str">
        <f t="shared" si="11"/>
        <v>Meta_NA</v>
      </c>
      <c r="AM47" s="17" t="str">
        <f>IFERROR(VLOOKUP(AL47,'Apoio - Plano de Metas 2023'!C:D,2,0),"")</f>
        <v/>
      </c>
      <c r="AP47" s="143" t="str">
        <f t="shared" si="12"/>
        <v>Não apto</v>
      </c>
      <c r="AQ47" s="143" t="str">
        <f t="shared" si="13"/>
        <v>Não apto</v>
      </c>
      <c r="AR47" s="143" t="str">
        <f>IFERROR(VLOOKUP(C47,Função_Padrão!G:H,2,0),"Não apto")</f>
        <v>Não apto</v>
      </c>
      <c r="AS47" s="143" t="str">
        <f t="shared" si="14"/>
        <v>Não apto</v>
      </c>
      <c r="AT47" s="143" t="str">
        <f t="shared" si="15"/>
        <v>Não apto</v>
      </c>
      <c r="AU47" s="143" t="str">
        <f t="shared" si="16"/>
        <v>Não apto</v>
      </c>
      <c r="AV47" s="143" t="str">
        <f t="shared" si="17"/>
        <v>Não apto</v>
      </c>
      <c r="AW47" s="143" t="str">
        <f t="shared" si="18"/>
        <v>Não apto</v>
      </c>
      <c r="AX47" s="143" t="str">
        <f t="shared" si="19"/>
        <v>Não apto</v>
      </c>
      <c r="AY47" s="143" t="str">
        <f t="shared" si="20"/>
        <v>Não apto</v>
      </c>
    </row>
    <row r="48" spans="1:51" ht="69" customHeight="1">
      <c r="A48" s="3" t="str">
        <f ca="1">IF(Tabela1[[#This Row],[Sigla Unidade Orçamentária]]&lt;&gt;"",TEXT(COUNTIF(INDIRECT(TEXT("C3:C",0)&amp;ROW()),Tabela1[[#This Row],[Sigla Unidade Orçamentária]]),"000")&amp;"-"&amp;Tabela1[[#This Row],[Sigla Unidade Orçamentária]]&amp;"-PLOA24","")</f>
        <v/>
      </c>
      <c r="B48" s="3" t="str">
        <f>IF(C48&lt;&gt;"",_xlfn.XLOOKUP(C48,'Apoio - Lista de UOs'!$A$3:$A$80,'Apoio - Lista de UOs'!$C$3:$C$80),"")</f>
        <v/>
      </c>
      <c r="G48" s="3" t="str">
        <f>IFERROR(VLOOKUP(F48,'Apoio - Funções-Programas'!A:B,2,0),"")</f>
        <v/>
      </c>
      <c r="I48" s="3" t="str">
        <f>IFERROR(VLOOKUP(H48,'Apoio - Funções-Programas'!D:E,2,0),"")</f>
        <v/>
      </c>
      <c r="K48" s="3" t="str">
        <f>IFERROR(VLOOKUP(J48,'Apoio - Funções-Programas'!G:H,2,0),"")</f>
        <v/>
      </c>
      <c r="M48" s="3" t="str">
        <f>IFERROR(VLOOKUP(L48,'Apoio - Lista de ações'!A:B,2,0),"")</f>
        <v/>
      </c>
      <c r="P48" s="145"/>
      <c r="Q48" s="3" t="str">
        <f>IFERROR(VLOOKUP(P48,'Apoio - Lista de NDs'!$A$22:$B$106,2,0),"")</f>
        <v/>
      </c>
      <c r="R48" s="143" t="str" cm="1">
        <f t="array" ref="R48">IFERROR(_xlfn.IFS(C48="FME","Todas_FME",C48="FUNDOSAUDE","Todas_FUNDOSAUDE",C48="FMAS","Todas_FMAS",C48="NITPREV","Todas_NITPREV",C48="NITPREVFIN","Todas_NITPREVFIN",C48="NITPREVPREV","Todas_NITPREVPREV",C48="NITTRANS","Todas_NITTRANS",C48="FUMTER","Todas_FUMTER",C48="FUHAB","Todas_FUHAB",C48="FMMU","Todas_FMMU",AND(C48&lt;&gt;"",C48&lt;&gt;"FME",C48&lt;&gt;"FUNDOSAUDE",C48&lt;&gt;"FMAS",C48&lt;&gt;"NITPREV",C48&lt;&gt;"NITPREVFIN",C48&lt;&gt;"NITPREVPREV",C48&lt;&gt;"NITTRANS",C48&lt;&gt;"FUMTER",C48&lt;&gt;"FUHAB",C48&lt;&gt;"FMMU"),"DEMAIS"),"")</f>
        <v/>
      </c>
      <c r="T48" s="3" t="str">
        <f>IFERROR(VLOOKUP(S48,'Apoio CO - Pré-LOA 2024'!B:D,3,0),"")</f>
        <v/>
      </c>
      <c r="U48" s="3" t="str">
        <f>IFERROR(VLOOKUP(RIGHT(Tabela1[[#This Row],[Fonte de Recursos]],2),'Apoio - Fontes e Detalhamentos'!A:B,2,0),"")</f>
        <v/>
      </c>
      <c r="V48" s="143" t="str" cm="1">
        <f t="array" ref="V48">IFERROR(_xlfn.IFS(C48="FME",_xlfn.CONCAT(C48,"_CO_","FR_",LEFT(S48,3)),C48="FUNDOSAUDE",_xlfn.CONCAT(C48,"_CO_","FR_",LEFT(S48,3)),C48="FMAS",_xlfn.CONCAT(C48,"_CO_","FR_",LEFT(S48,3)),C48="NITPREV",_xlfn.CONCAT(C48,"_CO_","FR_",LEFT(S48,3)),C48="NITPREVFIN",_xlfn.CONCAT(C48,"_CO_","FR_",LEFT(S48,3)),C48="NITPREVPREV",_xlfn.CONCAT(C48,"_CO_","FR_",LEFT(S48,3)),C48="NITTRANS",_xlfn.CONCAT(C48,"_CO_","FR_",LEFT(S48,3)),C48="FUMTER",_xlfn.CONCAT(C48,"_CO_","FR_",LEFT(S48,3)),C48="FUHAB",_xlfn.CONCAT(C48,"_CO_","FR_",LEFT(S48,3)),C48="FMMU",_xlfn.CONCAT(C48,"_CO_","FR_",LEFT(S48,3)),Tabela1[[#This Row],[Classif Fonte]]="DEMAIS",_xlfn.CONCAT(Tabela1[[#This Row],[Classif Fonte]],"_CO_","FR_",LEFT(S48,3))),"")</f>
        <v/>
      </c>
      <c r="W48" s="145"/>
      <c r="X48" s="3" t="str">
        <f>IFERROR(VLOOKUP(W48,'Apoio CO - Pré-LOA 2024'!G:H,2,0),"")</f>
        <v/>
      </c>
      <c r="AB48" s="144"/>
      <c r="AK48" s="143" t="str">
        <f t="shared" si="11"/>
        <v>Meta_NA</v>
      </c>
      <c r="AM48" s="17" t="str">
        <f>IFERROR(VLOOKUP(AL48,'Apoio - Plano de Metas 2023'!C:D,2,0),"")</f>
        <v/>
      </c>
      <c r="AP48" s="143" t="str">
        <f t="shared" si="12"/>
        <v>Não apto</v>
      </c>
      <c r="AQ48" s="143" t="str">
        <f t="shared" si="13"/>
        <v>Não apto</v>
      </c>
      <c r="AR48" s="143" t="str">
        <f>IFERROR(VLOOKUP(C48,Função_Padrão!G:H,2,0),"Não apto")</f>
        <v>Não apto</v>
      </c>
      <c r="AS48" s="143" t="str">
        <f t="shared" si="14"/>
        <v>Não apto</v>
      </c>
      <c r="AT48" s="143" t="str">
        <f t="shared" si="15"/>
        <v>Não apto</v>
      </c>
      <c r="AU48" s="143" t="str">
        <f t="shared" si="16"/>
        <v>Não apto</v>
      </c>
      <c r="AV48" s="143" t="str">
        <f t="shared" si="17"/>
        <v>Não apto</v>
      </c>
      <c r="AW48" s="143" t="str">
        <f t="shared" si="18"/>
        <v>Não apto</v>
      </c>
      <c r="AX48" s="143" t="str">
        <f t="shared" si="19"/>
        <v>Não apto</v>
      </c>
      <c r="AY48" s="143" t="str">
        <f t="shared" si="20"/>
        <v>Não apto</v>
      </c>
    </row>
    <row r="49" spans="1:51" ht="69" customHeight="1">
      <c r="A49" s="3" t="str">
        <f ca="1">IF(Tabela1[[#This Row],[Sigla Unidade Orçamentária]]&lt;&gt;"",TEXT(COUNTIF(INDIRECT(TEXT("C3:C",0)&amp;ROW()),Tabela1[[#This Row],[Sigla Unidade Orçamentária]]),"000")&amp;"-"&amp;Tabela1[[#This Row],[Sigla Unidade Orçamentária]]&amp;"-PLOA24","")</f>
        <v/>
      </c>
      <c r="B49" s="3" t="str">
        <f>IF(C49&lt;&gt;"",_xlfn.XLOOKUP(C49,'Apoio - Lista de UOs'!$A$3:$A$80,'Apoio - Lista de UOs'!$C$3:$C$80),"")</f>
        <v/>
      </c>
      <c r="G49" s="3" t="str">
        <f>IFERROR(VLOOKUP(F49,'Apoio - Funções-Programas'!A:B,2,0),"")</f>
        <v/>
      </c>
      <c r="I49" s="3" t="str">
        <f>IFERROR(VLOOKUP(H49,'Apoio - Funções-Programas'!D:E,2,0),"")</f>
        <v/>
      </c>
      <c r="K49" s="3" t="str">
        <f>IFERROR(VLOOKUP(J49,'Apoio - Funções-Programas'!G:H,2,0),"")</f>
        <v/>
      </c>
      <c r="M49" s="3" t="str">
        <f>IFERROR(VLOOKUP(L49,'Apoio - Lista de ações'!A:B,2,0),"")</f>
        <v/>
      </c>
      <c r="P49" s="145"/>
      <c r="Q49" s="3" t="str">
        <f>IFERROR(VLOOKUP(P49,'Apoio - Lista de NDs'!$A$22:$B$106,2,0),"")</f>
        <v/>
      </c>
      <c r="R49" s="143" t="str" cm="1">
        <f t="array" ref="R49">IFERROR(_xlfn.IFS(C49="FME","Todas_FME",C49="FUNDOSAUDE","Todas_FUNDOSAUDE",C49="FMAS","Todas_FMAS",C49="NITPREV","Todas_NITPREV",C49="NITPREVFIN","Todas_NITPREVFIN",C49="NITPREVPREV","Todas_NITPREVPREV",C49="NITTRANS","Todas_NITTRANS",C49="FUMTER","Todas_FUMTER",C49="FUHAB","Todas_FUHAB",C49="FMMU","Todas_FMMU",AND(C49&lt;&gt;"",C49&lt;&gt;"FME",C49&lt;&gt;"FUNDOSAUDE",C49&lt;&gt;"FMAS",C49&lt;&gt;"NITPREV",C49&lt;&gt;"NITPREVFIN",C49&lt;&gt;"NITPREVPREV",C49&lt;&gt;"NITTRANS",C49&lt;&gt;"FUMTER",C49&lt;&gt;"FUHAB",C49&lt;&gt;"FMMU"),"DEMAIS"),"")</f>
        <v/>
      </c>
      <c r="T49" s="3" t="str">
        <f>IFERROR(VLOOKUP(S49,'Apoio CO - Pré-LOA 2024'!B:D,3,0),"")</f>
        <v/>
      </c>
      <c r="U49" s="3" t="str">
        <f>IFERROR(VLOOKUP(RIGHT(Tabela1[[#This Row],[Fonte de Recursos]],2),'Apoio - Fontes e Detalhamentos'!A:B,2,0),"")</f>
        <v/>
      </c>
      <c r="V49" s="143" t="str" cm="1">
        <f t="array" ref="V49">IFERROR(_xlfn.IFS(C49="FME",_xlfn.CONCAT(C49,"_CO_","FR_",LEFT(S49,3)),C49="FUNDOSAUDE",_xlfn.CONCAT(C49,"_CO_","FR_",LEFT(S49,3)),C49="FMAS",_xlfn.CONCAT(C49,"_CO_","FR_",LEFT(S49,3)),C49="NITPREV",_xlfn.CONCAT(C49,"_CO_","FR_",LEFT(S49,3)),C49="NITPREVFIN",_xlfn.CONCAT(C49,"_CO_","FR_",LEFT(S49,3)),C49="NITPREVPREV",_xlfn.CONCAT(C49,"_CO_","FR_",LEFT(S49,3)),C49="NITTRANS",_xlfn.CONCAT(C49,"_CO_","FR_",LEFT(S49,3)),C49="FUMTER",_xlfn.CONCAT(C49,"_CO_","FR_",LEFT(S49,3)),C49="FUHAB",_xlfn.CONCAT(C49,"_CO_","FR_",LEFT(S49,3)),C49="FMMU",_xlfn.CONCAT(C49,"_CO_","FR_",LEFT(S49,3)),Tabela1[[#This Row],[Classif Fonte]]="DEMAIS",_xlfn.CONCAT(Tabela1[[#This Row],[Classif Fonte]],"_CO_","FR_",LEFT(S49,3))),"")</f>
        <v/>
      </c>
      <c r="W49" s="145"/>
      <c r="X49" s="3" t="str">
        <f>IFERROR(VLOOKUP(W49,'Apoio CO - Pré-LOA 2024'!G:H,2,0),"")</f>
        <v/>
      </c>
      <c r="AB49" s="144"/>
      <c r="AK49" s="143" t="str">
        <f t="shared" si="11"/>
        <v>Meta_NA</v>
      </c>
      <c r="AM49" s="17" t="str">
        <f>IFERROR(VLOOKUP(AL49,'Apoio - Plano de Metas 2023'!C:D,2,0),"")</f>
        <v/>
      </c>
      <c r="AP49" s="143" t="str">
        <f t="shared" si="12"/>
        <v>Não apto</v>
      </c>
      <c r="AQ49" s="143" t="str">
        <f t="shared" si="13"/>
        <v>Não apto</v>
      </c>
      <c r="AR49" s="143" t="str">
        <f>IFERROR(VLOOKUP(C49,Função_Padrão!G:H,2,0),"Não apto")</f>
        <v>Não apto</v>
      </c>
      <c r="AS49" s="143" t="str">
        <f t="shared" si="14"/>
        <v>Não apto</v>
      </c>
      <c r="AT49" s="143" t="str">
        <f t="shared" si="15"/>
        <v>Não apto</v>
      </c>
      <c r="AU49" s="143" t="str">
        <f t="shared" si="16"/>
        <v>Não apto</v>
      </c>
      <c r="AV49" s="143" t="str">
        <f t="shared" si="17"/>
        <v>Não apto</v>
      </c>
      <c r="AW49" s="143" t="str">
        <f t="shared" si="18"/>
        <v>Não apto</v>
      </c>
      <c r="AX49" s="143" t="str">
        <f t="shared" si="19"/>
        <v>Não apto</v>
      </c>
      <c r="AY49" s="143" t="str">
        <f t="shared" si="20"/>
        <v>Não apto</v>
      </c>
    </row>
    <row r="50" spans="1:51" ht="69" customHeight="1">
      <c r="A50" s="3" t="str">
        <f ca="1">IF(Tabela1[[#This Row],[Sigla Unidade Orçamentária]]&lt;&gt;"",TEXT(COUNTIF(INDIRECT(TEXT("C3:C",0)&amp;ROW()),Tabela1[[#This Row],[Sigla Unidade Orçamentária]]),"000")&amp;"-"&amp;Tabela1[[#This Row],[Sigla Unidade Orçamentária]]&amp;"-PLOA24","")</f>
        <v/>
      </c>
      <c r="B50" s="3" t="str">
        <f>IF(C50&lt;&gt;"",_xlfn.XLOOKUP(C50,'Apoio - Lista de UOs'!$A$3:$A$80,'Apoio - Lista de UOs'!$C$3:$C$80),"")</f>
        <v/>
      </c>
      <c r="G50" s="3" t="str">
        <f>IFERROR(VLOOKUP(F50,'Apoio - Funções-Programas'!A:B,2,0),"")</f>
        <v/>
      </c>
      <c r="I50" s="3" t="str">
        <f>IFERROR(VLOOKUP(H50,'Apoio - Funções-Programas'!D:E,2,0),"")</f>
        <v/>
      </c>
      <c r="K50" s="3" t="str">
        <f>IFERROR(VLOOKUP(J50,'Apoio - Funções-Programas'!G:H,2,0),"")</f>
        <v/>
      </c>
      <c r="M50" s="3" t="str">
        <f>IFERROR(VLOOKUP(L50,'Apoio - Lista de ações'!A:B,2,0),"")</f>
        <v/>
      </c>
      <c r="P50" s="145"/>
      <c r="Q50" s="3" t="str">
        <f>IFERROR(VLOOKUP(P50,'Apoio - Lista de NDs'!$A$22:$B$106,2,0),"")</f>
        <v/>
      </c>
      <c r="R50" s="143" t="str" cm="1">
        <f t="array" ref="R50">IFERROR(_xlfn.IFS(C50="FME","Todas_FME",C50="FUNDOSAUDE","Todas_FUNDOSAUDE",C50="FMAS","Todas_FMAS",C50="NITPREV","Todas_NITPREV",C50="NITPREVFIN","Todas_NITPREVFIN",C50="NITPREVPREV","Todas_NITPREVPREV",C50="NITTRANS","Todas_NITTRANS",C50="FUMTER","Todas_FUMTER",C50="FUHAB","Todas_FUHAB",C50="FMMU","Todas_FMMU",AND(C50&lt;&gt;"",C50&lt;&gt;"FME",C50&lt;&gt;"FUNDOSAUDE",C50&lt;&gt;"FMAS",C50&lt;&gt;"NITPREV",C50&lt;&gt;"NITPREVFIN",C50&lt;&gt;"NITPREVPREV",C50&lt;&gt;"NITTRANS",C50&lt;&gt;"FUMTER",C50&lt;&gt;"FUHAB",C50&lt;&gt;"FMMU"),"DEMAIS"),"")</f>
        <v/>
      </c>
      <c r="T50" s="3" t="str">
        <f>IFERROR(VLOOKUP(S50,'Apoio CO - Pré-LOA 2024'!B:D,3,0),"")</f>
        <v/>
      </c>
      <c r="U50" s="3" t="str">
        <f>IFERROR(VLOOKUP(RIGHT(Tabela1[[#This Row],[Fonte de Recursos]],2),'Apoio - Fontes e Detalhamentos'!A:B,2,0),"")</f>
        <v/>
      </c>
      <c r="V50" s="143" t="str" cm="1">
        <f t="array" ref="V50">IFERROR(_xlfn.IFS(C50="FME",_xlfn.CONCAT(C50,"_CO_","FR_",LEFT(S50,3)),C50="FUNDOSAUDE",_xlfn.CONCAT(C50,"_CO_","FR_",LEFT(S50,3)),C50="FMAS",_xlfn.CONCAT(C50,"_CO_","FR_",LEFT(S50,3)),C50="NITPREV",_xlfn.CONCAT(C50,"_CO_","FR_",LEFT(S50,3)),C50="NITPREVFIN",_xlfn.CONCAT(C50,"_CO_","FR_",LEFT(S50,3)),C50="NITPREVPREV",_xlfn.CONCAT(C50,"_CO_","FR_",LEFT(S50,3)),C50="NITTRANS",_xlfn.CONCAT(C50,"_CO_","FR_",LEFT(S50,3)),C50="FUMTER",_xlfn.CONCAT(C50,"_CO_","FR_",LEFT(S50,3)),C50="FUHAB",_xlfn.CONCAT(C50,"_CO_","FR_",LEFT(S50,3)),C50="FMMU",_xlfn.CONCAT(C50,"_CO_","FR_",LEFT(S50,3)),Tabela1[[#This Row],[Classif Fonte]]="DEMAIS",_xlfn.CONCAT(Tabela1[[#This Row],[Classif Fonte]],"_CO_","FR_",LEFT(S50,3))),"")</f>
        <v/>
      </c>
      <c r="W50" s="145"/>
      <c r="X50" s="3" t="str">
        <f>IFERROR(VLOOKUP(W50,'Apoio CO - Pré-LOA 2024'!G:H,2,0),"")</f>
        <v/>
      </c>
      <c r="AB50" s="144"/>
      <c r="AK50" s="143" t="str">
        <f t="shared" si="11"/>
        <v>Meta_NA</v>
      </c>
      <c r="AM50" s="17" t="str">
        <f>IFERROR(VLOOKUP(AL50,'Apoio - Plano de Metas 2023'!C:D,2,0),"")</f>
        <v/>
      </c>
      <c r="AP50" s="143" t="str">
        <f t="shared" si="12"/>
        <v>Não apto</v>
      </c>
      <c r="AQ50" s="143" t="str">
        <f t="shared" si="13"/>
        <v>Não apto</v>
      </c>
      <c r="AR50" s="143" t="str">
        <f>IFERROR(VLOOKUP(C50,Função_Padrão!G:H,2,0),"Não apto")</f>
        <v>Não apto</v>
      </c>
      <c r="AS50" s="143" t="str">
        <f t="shared" si="14"/>
        <v>Não apto</v>
      </c>
      <c r="AT50" s="143" t="str">
        <f t="shared" si="15"/>
        <v>Não apto</v>
      </c>
      <c r="AU50" s="143" t="str">
        <f t="shared" si="16"/>
        <v>Não apto</v>
      </c>
      <c r="AV50" s="143" t="str">
        <f t="shared" si="17"/>
        <v>Não apto</v>
      </c>
      <c r="AW50" s="143" t="str">
        <f t="shared" si="18"/>
        <v>Não apto</v>
      </c>
      <c r="AX50" s="143" t="str">
        <f t="shared" si="19"/>
        <v>Não apto</v>
      </c>
      <c r="AY50" s="143" t="str">
        <f t="shared" si="20"/>
        <v>Não apto</v>
      </c>
    </row>
    <row r="51" spans="1:51" ht="69" customHeight="1">
      <c r="A51" s="3" t="str">
        <f ca="1">IF(Tabela1[[#This Row],[Sigla Unidade Orçamentária]]&lt;&gt;"",TEXT(COUNTIF(INDIRECT(TEXT("C3:C",0)&amp;ROW()),Tabela1[[#This Row],[Sigla Unidade Orçamentária]]),"000")&amp;"-"&amp;Tabela1[[#This Row],[Sigla Unidade Orçamentária]]&amp;"-PLOA24","")</f>
        <v/>
      </c>
      <c r="B51" s="3" t="str">
        <f>IF(C51&lt;&gt;"",_xlfn.XLOOKUP(C51,'Apoio - Lista de UOs'!$A$3:$A$80,'Apoio - Lista de UOs'!$C$3:$C$80),"")</f>
        <v/>
      </c>
      <c r="G51" s="3" t="str">
        <f>IFERROR(VLOOKUP(F51,'Apoio - Funções-Programas'!A:B,2,0),"")</f>
        <v/>
      </c>
      <c r="I51" s="3" t="str">
        <f>IFERROR(VLOOKUP(H51,'Apoio - Funções-Programas'!D:E,2,0),"")</f>
        <v/>
      </c>
      <c r="K51" s="3" t="str">
        <f>IFERROR(VLOOKUP(J51,'Apoio - Funções-Programas'!G:H,2,0),"")</f>
        <v/>
      </c>
      <c r="M51" s="3" t="str">
        <f>IFERROR(VLOOKUP(L51,'Apoio - Lista de ações'!A:B,2,0),"")</f>
        <v/>
      </c>
      <c r="P51" s="145"/>
      <c r="Q51" s="3" t="str">
        <f>IFERROR(VLOOKUP(P51,'Apoio - Lista de NDs'!$A$22:$B$106,2,0),"")</f>
        <v/>
      </c>
      <c r="R51" s="143" t="str" cm="1">
        <f t="array" ref="R51">IFERROR(_xlfn.IFS(C51="FME","Todas_FME",C51="FUNDOSAUDE","Todas_FUNDOSAUDE",C51="FMAS","Todas_FMAS",C51="NITPREV","Todas_NITPREV",C51="NITPREVFIN","Todas_NITPREVFIN",C51="NITPREVPREV","Todas_NITPREVPREV",C51="NITTRANS","Todas_NITTRANS",C51="FUMTER","Todas_FUMTER",C51="FUHAB","Todas_FUHAB",C51="FMMU","Todas_FMMU",AND(C51&lt;&gt;"",C51&lt;&gt;"FME",C51&lt;&gt;"FUNDOSAUDE",C51&lt;&gt;"FMAS",C51&lt;&gt;"NITPREV",C51&lt;&gt;"NITPREVFIN",C51&lt;&gt;"NITPREVPREV",C51&lt;&gt;"NITTRANS",C51&lt;&gt;"FUMTER",C51&lt;&gt;"FUHAB",C51&lt;&gt;"FMMU"),"DEMAIS"),"")</f>
        <v/>
      </c>
      <c r="T51" s="3" t="str">
        <f>IFERROR(VLOOKUP(S51,'Apoio CO - Pré-LOA 2024'!B:D,3,0),"")</f>
        <v/>
      </c>
      <c r="U51" s="3" t="str">
        <f>IFERROR(VLOOKUP(RIGHT(Tabela1[[#This Row],[Fonte de Recursos]],2),'Apoio - Fontes e Detalhamentos'!A:B,2,0),"")</f>
        <v/>
      </c>
      <c r="V51" s="143" t="str" cm="1">
        <f t="array" ref="V51">IFERROR(_xlfn.IFS(C51="FME",_xlfn.CONCAT(C51,"_CO_","FR_",LEFT(S51,3)),C51="FUNDOSAUDE",_xlfn.CONCAT(C51,"_CO_","FR_",LEFT(S51,3)),C51="FMAS",_xlfn.CONCAT(C51,"_CO_","FR_",LEFT(S51,3)),C51="NITPREV",_xlfn.CONCAT(C51,"_CO_","FR_",LEFT(S51,3)),C51="NITPREVFIN",_xlfn.CONCAT(C51,"_CO_","FR_",LEFT(S51,3)),C51="NITPREVPREV",_xlfn.CONCAT(C51,"_CO_","FR_",LEFT(S51,3)),C51="NITTRANS",_xlfn.CONCAT(C51,"_CO_","FR_",LEFT(S51,3)),C51="FUMTER",_xlfn.CONCAT(C51,"_CO_","FR_",LEFT(S51,3)),C51="FUHAB",_xlfn.CONCAT(C51,"_CO_","FR_",LEFT(S51,3)),C51="FMMU",_xlfn.CONCAT(C51,"_CO_","FR_",LEFT(S51,3)),Tabela1[[#This Row],[Classif Fonte]]="DEMAIS",_xlfn.CONCAT(Tabela1[[#This Row],[Classif Fonte]],"_CO_","FR_",LEFT(S51,3))),"")</f>
        <v/>
      </c>
      <c r="W51" s="145"/>
      <c r="X51" s="3" t="str">
        <f>IFERROR(VLOOKUP(W51,'Apoio CO - Pré-LOA 2024'!G:H,2,0),"")</f>
        <v/>
      </c>
      <c r="AB51" s="144"/>
      <c r="AK51" s="143" t="str">
        <f t="shared" si="11"/>
        <v>Meta_NA</v>
      </c>
      <c r="AM51" s="17" t="str">
        <f>IFERROR(VLOOKUP(AL51,'Apoio - Plano de Metas 2023'!C:D,2,0),"")</f>
        <v/>
      </c>
      <c r="AP51" s="143" t="str">
        <f t="shared" si="12"/>
        <v>Não apto</v>
      </c>
      <c r="AQ51" s="143" t="str">
        <f t="shared" si="13"/>
        <v>Não apto</v>
      </c>
      <c r="AR51" s="143" t="str">
        <f>IFERROR(VLOOKUP(C51,Função_Padrão!G:H,2,0),"Não apto")</f>
        <v>Não apto</v>
      </c>
      <c r="AS51" s="143" t="str">
        <f t="shared" si="14"/>
        <v>Não apto</v>
      </c>
      <c r="AT51" s="143" t="str">
        <f t="shared" si="15"/>
        <v>Não apto</v>
      </c>
      <c r="AU51" s="143" t="str">
        <f t="shared" si="16"/>
        <v>Não apto</v>
      </c>
      <c r="AV51" s="143" t="str">
        <f t="shared" si="17"/>
        <v>Não apto</v>
      </c>
      <c r="AW51" s="143" t="str">
        <f t="shared" si="18"/>
        <v>Não apto</v>
      </c>
      <c r="AX51" s="143" t="str">
        <f t="shared" si="19"/>
        <v>Não apto</v>
      </c>
      <c r="AY51" s="143" t="str">
        <f t="shared" si="20"/>
        <v>Não apto</v>
      </c>
    </row>
    <row r="52" spans="1:51" ht="69" customHeight="1">
      <c r="A52" s="3" t="str">
        <f ca="1">IF(Tabela1[[#This Row],[Sigla Unidade Orçamentária]]&lt;&gt;"",TEXT(COUNTIF(INDIRECT(TEXT("C3:C",0)&amp;ROW()),Tabela1[[#This Row],[Sigla Unidade Orçamentária]]),"000")&amp;"-"&amp;Tabela1[[#This Row],[Sigla Unidade Orçamentária]]&amp;"-PLOA24","")</f>
        <v/>
      </c>
      <c r="B52" s="3" t="str">
        <f>IF(C52&lt;&gt;"",_xlfn.XLOOKUP(C52,'Apoio - Lista de UOs'!$A$3:$A$80,'Apoio - Lista de UOs'!$C$3:$C$80),"")</f>
        <v/>
      </c>
      <c r="G52" s="3" t="str">
        <f>IFERROR(VLOOKUP(F52,'Apoio - Funções-Programas'!A:B,2,0),"")</f>
        <v/>
      </c>
      <c r="I52" s="3" t="str">
        <f>IFERROR(VLOOKUP(H52,'Apoio - Funções-Programas'!D:E,2,0),"")</f>
        <v/>
      </c>
      <c r="K52" s="3" t="str">
        <f>IFERROR(VLOOKUP(J52,'Apoio - Funções-Programas'!G:H,2,0),"")</f>
        <v/>
      </c>
      <c r="M52" s="3" t="str">
        <f>IFERROR(VLOOKUP(L52,'Apoio - Lista de ações'!A:B,2,0),"")</f>
        <v/>
      </c>
      <c r="P52" s="145"/>
      <c r="Q52" s="3" t="str">
        <f>IFERROR(VLOOKUP(P52,'Apoio - Lista de NDs'!$A$22:$B$106,2,0),"")</f>
        <v/>
      </c>
      <c r="R52" s="143" t="str" cm="1">
        <f t="array" ref="R52">IFERROR(_xlfn.IFS(C52="FME","Todas_FME",C52="FUNDOSAUDE","Todas_FUNDOSAUDE",C52="FMAS","Todas_FMAS",C52="NITPREV","Todas_NITPREV",C52="NITPREVFIN","Todas_NITPREVFIN",C52="NITPREVPREV","Todas_NITPREVPREV",C52="NITTRANS","Todas_NITTRANS",C52="FUMTER","Todas_FUMTER",C52="FUHAB","Todas_FUHAB",C52="FMMU","Todas_FMMU",AND(C52&lt;&gt;"",C52&lt;&gt;"FME",C52&lt;&gt;"FUNDOSAUDE",C52&lt;&gt;"FMAS",C52&lt;&gt;"NITPREV",C52&lt;&gt;"NITPREVFIN",C52&lt;&gt;"NITPREVPREV",C52&lt;&gt;"NITTRANS",C52&lt;&gt;"FUMTER",C52&lt;&gt;"FUHAB",C52&lt;&gt;"FMMU"),"DEMAIS"),"")</f>
        <v/>
      </c>
      <c r="T52" s="3" t="str">
        <f>IFERROR(VLOOKUP(S52,'Apoio CO - Pré-LOA 2024'!B:D,3,0),"")</f>
        <v/>
      </c>
      <c r="U52" s="3" t="str">
        <f>IFERROR(VLOOKUP(RIGHT(Tabela1[[#This Row],[Fonte de Recursos]],2),'Apoio - Fontes e Detalhamentos'!A:B,2,0),"")</f>
        <v/>
      </c>
      <c r="V52" s="143" t="str" cm="1">
        <f t="array" ref="V52">IFERROR(_xlfn.IFS(C52="FME",_xlfn.CONCAT(C52,"_CO_","FR_",LEFT(S52,3)),C52="FUNDOSAUDE",_xlfn.CONCAT(C52,"_CO_","FR_",LEFT(S52,3)),C52="FMAS",_xlfn.CONCAT(C52,"_CO_","FR_",LEFT(S52,3)),C52="NITPREV",_xlfn.CONCAT(C52,"_CO_","FR_",LEFT(S52,3)),C52="NITPREVFIN",_xlfn.CONCAT(C52,"_CO_","FR_",LEFT(S52,3)),C52="NITPREVPREV",_xlfn.CONCAT(C52,"_CO_","FR_",LEFT(S52,3)),C52="NITTRANS",_xlfn.CONCAT(C52,"_CO_","FR_",LEFT(S52,3)),C52="FUMTER",_xlfn.CONCAT(C52,"_CO_","FR_",LEFT(S52,3)),C52="FUHAB",_xlfn.CONCAT(C52,"_CO_","FR_",LEFT(S52,3)),C52="FMMU",_xlfn.CONCAT(C52,"_CO_","FR_",LEFT(S52,3)),Tabela1[[#This Row],[Classif Fonte]]="DEMAIS",_xlfn.CONCAT(Tabela1[[#This Row],[Classif Fonte]],"_CO_","FR_",LEFT(S52,3))),"")</f>
        <v/>
      </c>
      <c r="W52" s="145"/>
      <c r="X52" s="3" t="str">
        <f>IFERROR(VLOOKUP(W52,'Apoio CO - Pré-LOA 2024'!G:H,2,0),"")</f>
        <v/>
      </c>
      <c r="AB52" s="144"/>
      <c r="AK52" s="143" t="str">
        <f t="shared" si="11"/>
        <v>Meta_NA</v>
      </c>
      <c r="AM52" s="17" t="str">
        <f>IFERROR(VLOOKUP(AL52,'Apoio - Plano de Metas 2023'!C:D,2,0),"")</f>
        <v/>
      </c>
      <c r="AP52" s="143" t="str">
        <f t="shared" si="12"/>
        <v>Não apto</v>
      </c>
      <c r="AQ52" s="143" t="str">
        <f t="shared" si="13"/>
        <v>Não apto</v>
      </c>
      <c r="AR52" s="143" t="str">
        <f>IFERROR(VLOOKUP(C52,Função_Padrão!G:H,2,0),"Não apto")</f>
        <v>Não apto</v>
      </c>
      <c r="AS52" s="143" t="str">
        <f t="shared" si="14"/>
        <v>Não apto</v>
      </c>
      <c r="AT52" s="143" t="str">
        <f t="shared" si="15"/>
        <v>Não apto</v>
      </c>
      <c r="AU52" s="143" t="str">
        <f t="shared" si="16"/>
        <v>Não apto</v>
      </c>
      <c r="AV52" s="143" t="str">
        <f t="shared" si="17"/>
        <v>Não apto</v>
      </c>
      <c r="AW52" s="143" t="str">
        <f t="shared" si="18"/>
        <v>Não apto</v>
      </c>
      <c r="AX52" s="143" t="str">
        <f t="shared" si="19"/>
        <v>Não apto</v>
      </c>
      <c r="AY52" s="143" t="str">
        <f t="shared" si="20"/>
        <v>Não apto</v>
      </c>
    </row>
    <row r="53" spans="1:51" ht="69" customHeight="1">
      <c r="A53" s="3" t="str">
        <f ca="1">IF(Tabela1[[#This Row],[Sigla Unidade Orçamentária]]&lt;&gt;"",TEXT(COUNTIF(INDIRECT(TEXT("C3:C",0)&amp;ROW()),Tabela1[[#This Row],[Sigla Unidade Orçamentária]]),"000")&amp;"-"&amp;Tabela1[[#This Row],[Sigla Unidade Orçamentária]]&amp;"-PLOA24","")</f>
        <v/>
      </c>
      <c r="B53" s="3" t="str">
        <f>IF(C53&lt;&gt;"",_xlfn.XLOOKUP(C53,'Apoio - Lista de UOs'!$A$3:$A$80,'Apoio - Lista de UOs'!$C$3:$C$80),"")</f>
        <v/>
      </c>
      <c r="G53" s="3" t="str">
        <f>IFERROR(VLOOKUP(F53,'Apoio - Funções-Programas'!A:B,2,0),"")</f>
        <v/>
      </c>
      <c r="I53" s="3" t="str">
        <f>IFERROR(VLOOKUP(H53,'Apoio - Funções-Programas'!D:E,2,0),"")</f>
        <v/>
      </c>
      <c r="K53" s="3" t="str">
        <f>IFERROR(VLOOKUP(J53,'Apoio - Funções-Programas'!G:H,2,0),"")</f>
        <v/>
      </c>
      <c r="M53" s="3" t="str">
        <f>IFERROR(VLOOKUP(L53,'Apoio - Lista de ações'!A:B,2,0),"")</f>
        <v/>
      </c>
      <c r="P53" s="145"/>
      <c r="Q53" s="3" t="str">
        <f>IFERROR(VLOOKUP(P53,'Apoio - Lista de NDs'!$A$22:$B$106,2,0),"")</f>
        <v/>
      </c>
      <c r="R53" s="143" t="str" cm="1">
        <f t="array" ref="R53">IFERROR(_xlfn.IFS(C53="FME","Todas_FME",C53="FUNDOSAUDE","Todas_FUNDOSAUDE",C53="FMAS","Todas_FMAS",C53="NITPREV","Todas_NITPREV",C53="NITPREVFIN","Todas_NITPREVFIN",C53="NITPREVPREV","Todas_NITPREVPREV",C53="NITTRANS","Todas_NITTRANS",C53="FUMTER","Todas_FUMTER",C53="FUHAB","Todas_FUHAB",C53="FMMU","Todas_FMMU",AND(C53&lt;&gt;"",C53&lt;&gt;"FME",C53&lt;&gt;"FUNDOSAUDE",C53&lt;&gt;"FMAS",C53&lt;&gt;"NITPREV",C53&lt;&gt;"NITPREVFIN",C53&lt;&gt;"NITPREVPREV",C53&lt;&gt;"NITTRANS",C53&lt;&gt;"FUMTER",C53&lt;&gt;"FUHAB",C53&lt;&gt;"FMMU"),"DEMAIS"),"")</f>
        <v/>
      </c>
      <c r="T53" s="3" t="str">
        <f>IFERROR(VLOOKUP(S53,'Apoio CO - Pré-LOA 2024'!B:D,3,0),"")</f>
        <v/>
      </c>
      <c r="U53" s="3" t="str">
        <f>IFERROR(VLOOKUP(RIGHT(Tabela1[[#This Row],[Fonte de Recursos]],2),'Apoio - Fontes e Detalhamentos'!A:B,2,0),"")</f>
        <v/>
      </c>
      <c r="V53" s="143" t="str" cm="1">
        <f t="array" ref="V53">IFERROR(_xlfn.IFS(C53="FME",_xlfn.CONCAT(C53,"_CO_","FR_",LEFT(S53,3)),C53="FUNDOSAUDE",_xlfn.CONCAT(C53,"_CO_","FR_",LEFT(S53,3)),C53="FMAS",_xlfn.CONCAT(C53,"_CO_","FR_",LEFT(S53,3)),C53="NITPREV",_xlfn.CONCAT(C53,"_CO_","FR_",LEFT(S53,3)),C53="NITPREVFIN",_xlfn.CONCAT(C53,"_CO_","FR_",LEFT(S53,3)),C53="NITPREVPREV",_xlfn.CONCAT(C53,"_CO_","FR_",LEFT(S53,3)),C53="NITTRANS",_xlfn.CONCAT(C53,"_CO_","FR_",LEFT(S53,3)),C53="FUMTER",_xlfn.CONCAT(C53,"_CO_","FR_",LEFT(S53,3)),C53="FUHAB",_xlfn.CONCAT(C53,"_CO_","FR_",LEFT(S53,3)),C53="FMMU",_xlfn.CONCAT(C53,"_CO_","FR_",LEFT(S53,3)),Tabela1[[#This Row],[Classif Fonte]]="DEMAIS",_xlfn.CONCAT(Tabela1[[#This Row],[Classif Fonte]],"_CO_","FR_",LEFT(S53,3))),"")</f>
        <v/>
      </c>
      <c r="W53" s="145"/>
      <c r="X53" s="3" t="str">
        <f>IFERROR(VLOOKUP(W53,'Apoio CO - Pré-LOA 2024'!G:H,2,0),"")</f>
        <v/>
      </c>
      <c r="AB53" s="144"/>
      <c r="AK53" s="143" t="str">
        <f t="shared" si="11"/>
        <v>Meta_NA</v>
      </c>
      <c r="AM53" s="17" t="str">
        <f>IFERROR(VLOOKUP(AL53,'Apoio - Plano de Metas 2023'!C:D,2,0),"")</f>
        <v/>
      </c>
      <c r="AP53" s="143" t="str">
        <f t="shared" si="12"/>
        <v>Não apto</v>
      </c>
      <c r="AQ53" s="143" t="str">
        <f t="shared" si="13"/>
        <v>Não apto</v>
      </c>
      <c r="AR53" s="143" t="str">
        <f>IFERROR(VLOOKUP(C53,Função_Padrão!G:H,2,0),"Não apto")</f>
        <v>Não apto</v>
      </c>
      <c r="AS53" s="143" t="str">
        <f t="shared" si="14"/>
        <v>Não apto</v>
      </c>
      <c r="AT53" s="143" t="str">
        <f t="shared" si="15"/>
        <v>Não apto</v>
      </c>
      <c r="AU53" s="143" t="str">
        <f t="shared" si="16"/>
        <v>Não apto</v>
      </c>
      <c r="AV53" s="143" t="str">
        <f t="shared" si="17"/>
        <v>Não apto</v>
      </c>
      <c r="AW53" s="143" t="str">
        <f t="shared" si="18"/>
        <v>Não apto</v>
      </c>
      <c r="AX53" s="143" t="str">
        <f t="shared" si="19"/>
        <v>Não apto</v>
      </c>
      <c r="AY53" s="143" t="str">
        <f t="shared" si="20"/>
        <v>Não apto</v>
      </c>
    </row>
    <row r="54" spans="1:51" ht="69" customHeight="1">
      <c r="A54" s="3" t="str">
        <f ca="1">IF(Tabela1[[#This Row],[Sigla Unidade Orçamentária]]&lt;&gt;"",TEXT(COUNTIF(INDIRECT(TEXT("C3:C",0)&amp;ROW()),Tabela1[[#This Row],[Sigla Unidade Orçamentária]]),"000")&amp;"-"&amp;Tabela1[[#This Row],[Sigla Unidade Orçamentária]]&amp;"-PLOA24","")</f>
        <v/>
      </c>
      <c r="B54" s="3" t="str">
        <f>IF(C54&lt;&gt;"",_xlfn.XLOOKUP(C54,'Apoio - Lista de UOs'!$A$3:$A$80,'Apoio - Lista de UOs'!$C$3:$C$80),"")</f>
        <v/>
      </c>
      <c r="G54" s="3" t="str">
        <f>IFERROR(VLOOKUP(F54,'Apoio - Funções-Programas'!A:B,2,0),"")</f>
        <v/>
      </c>
      <c r="I54" s="3" t="str">
        <f>IFERROR(VLOOKUP(H54,'Apoio - Funções-Programas'!D:E,2,0),"")</f>
        <v/>
      </c>
      <c r="K54" s="3" t="str">
        <f>IFERROR(VLOOKUP(J54,'Apoio - Funções-Programas'!G:H,2,0),"")</f>
        <v/>
      </c>
      <c r="M54" s="3" t="str">
        <f>IFERROR(VLOOKUP(L54,'Apoio - Lista de ações'!A:B,2,0),"")</f>
        <v/>
      </c>
      <c r="P54" s="145"/>
      <c r="Q54" s="3" t="str">
        <f>IFERROR(VLOOKUP(P54,'Apoio - Lista de NDs'!$A$22:$B$106,2,0),"")</f>
        <v/>
      </c>
      <c r="R54" s="143" t="str" cm="1">
        <f t="array" ref="R54">IFERROR(_xlfn.IFS(C54="FME","Todas_FME",C54="FUNDOSAUDE","Todas_FUNDOSAUDE",C54="FMAS","Todas_FMAS",C54="NITPREV","Todas_NITPREV",C54="NITPREVFIN","Todas_NITPREVFIN",C54="NITPREVPREV","Todas_NITPREVPREV",C54="NITTRANS","Todas_NITTRANS",C54="FUMTER","Todas_FUMTER",C54="FUHAB","Todas_FUHAB",C54="FMMU","Todas_FMMU",AND(C54&lt;&gt;"",C54&lt;&gt;"FME",C54&lt;&gt;"FUNDOSAUDE",C54&lt;&gt;"FMAS",C54&lt;&gt;"NITPREV",C54&lt;&gt;"NITPREVFIN",C54&lt;&gt;"NITPREVPREV",C54&lt;&gt;"NITTRANS",C54&lt;&gt;"FUMTER",C54&lt;&gt;"FUHAB",C54&lt;&gt;"FMMU"),"DEMAIS"),"")</f>
        <v/>
      </c>
      <c r="T54" s="3" t="str">
        <f>IFERROR(VLOOKUP(S54,'Apoio CO - Pré-LOA 2024'!B:D,3,0),"")</f>
        <v/>
      </c>
      <c r="U54" s="3" t="str">
        <f>IFERROR(VLOOKUP(RIGHT(Tabela1[[#This Row],[Fonte de Recursos]],2),'Apoio - Fontes e Detalhamentos'!A:B,2,0),"")</f>
        <v/>
      </c>
      <c r="V54" s="143" t="str" cm="1">
        <f t="array" ref="V54">IFERROR(_xlfn.IFS(C54="FME",_xlfn.CONCAT(C54,"_CO_","FR_",LEFT(S54,3)),C54="FUNDOSAUDE",_xlfn.CONCAT(C54,"_CO_","FR_",LEFT(S54,3)),C54="FMAS",_xlfn.CONCAT(C54,"_CO_","FR_",LEFT(S54,3)),C54="NITPREV",_xlfn.CONCAT(C54,"_CO_","FR_",LEFT(S54,3)),C54="NITPREVFIN",_xlfn.CONCAT(C54,"_CO_","FR_",LEFT(S54,3)),C54="NITPREVPREV",_xlfn.CONCAT(C54,"_CO_","FR_",LEFT(S54,3)),C54="NITTRANS",_xlfn.CONCAT(C54,"_CO_","FR_",LEFT(S54,3)),C54="FUMTER",_xlfn.CONCAT(C54,"_CO_","FR_",LEFT(S54,3)),C54="FUHAB",_xlfn.CONCAT(C54,"_CO_","FR_",LEFT(S54,3)),C54="FMMU",_xlfn.CONCAT(C54,"_CO_","FR_",LEFT(S54,3)),Tabela1[[#This Row],[Classif Fonte]]="DEMAIS",_xlfn.CONCAT(Tabela1[[#This Row],[Classif Fonte]],"_CO_","FR_",LEFT(S54,3))),"")</f>
        <v/>
      </c>
      <c r="W54" s="145"/>
      <c r="X54" s="3" t="str">
        <f>IFERROR(VLOOKUP(W54,'Apoio CO - Pré-LOA 2024'!G:H,2,0),"")</f>
        <v/>
      </c>
      <c r="AB54" s="144"/>
      <c r="AK54" s="143" t="str">
        <f t="shared" si="11"/>
        <v>Meta_NA</v>
      </c>
      <c r="AM54" s="17" t="str">
        <f>IFERROR(VLOOKUP(AL54,'Apoio - Plano de Metas 2023'!C:D,2,0),"")</f>
        <v/>
      </c>
      <c r="AP54" s="143" t="str">
        <f t="shared" si="12"/>
        <v>Não apto</v>
      </c>
      <c r="AQ54" s="143" t="str">
        <f t="shared" si="13"/>
        <v>Não apto</v>
      </c>
      <c r="AR54" s="143" t="str">
        <f>IFERROR(VLOOKUP(C54,Função_Padrão!G:H,2,0),"Não apto")</f>
        <v>Não apto</v>
      </c>
      <c r="AS54" s="143" t="str">
        <f t="shared" si="14"/>
        <v>Não apto</v>
      </c>
      <c r="AT54" s="143" t="str">
        <f t="shared" si="15"/>
        <v>Não apto</v>
      </c>
      <c r="AU54" s="143" t="str">
        <f t="shared" si="16"/>
        <v>Não apto</v>
      </c>
      <c r="AV54" s="143" t="str">
        <f t="shared" si="17"/>
        <v>Não apto</v>
      </c>
      <c r="AW54" s="143" t="str">
        <f t="shared" si="18"/>
        <v>Não apto</v>
      </c>
      <c r="AX54" s="143" t="str">
        <f t="shared" si="19"/>
        <v>Não apto</v>
      </c>
      <c r="AY54" s="143" t="str">
        <f t="shared" si="20"/>
        <v>Não apto</v>
      </c>
    </row>
    <row r="55" spans="1:51" ht="69" customHeight="1">
      <c r="A55" s="3" t="str">
        <f ca="1">IF(Tabela1[[#This Row],[Sigla Unidade Orçamentária]]&lt;&gt;"",TEXT(COUNTIF(INDIRECT(TEXT("C3:C",0)&amp;ROW()),Tabela1[[#This Row],[Sigla Unidade Orçamentária]]),"000")&amp;"-"&amp;Tabela1[[#This Row],[Sigla Unidade Orçamentária]]&amp;"-PLOA24","")</f>
        <v/>
      </c>
      <c r="B55" s="3" t="str">
        <f>IF(C55&lt;&gt;"",_xlfn.XLOOKUP(C55,'Apoio - Lista de UOs'!$A$3:$A$80,'Apoio - Lista de UOs'!$C$3:$C$80),"")</f>
        <v/>
      </c>
      <c r="G55" s="3" t="str">
        <f>IFERROR(VLOOKUP(F55,'Apoio - Funções-Programas'!A:B,2,0),"")</f>
        <v/>
      </c>
      <c r="I55" s="3" t="str">
        <f>IFERROR(VLOOKUP(H55,'Apoio - Funções-Programas'!D:E,2,0),"")</f>
        <v/>
      </c>
      <c r="K55" s="3" t="str">
        <f>IFERROR(VLOOKUP(J55,'Apoio - Funções-Programas'!G:H,2,0),"")</f>
        <v/>
      </c>
      <c r="M55" s="3" t="str">
        <f>IFERROR(VLOOKUP(L55,'Apoio - Lista de ações'!A:B,2,0),"")</f>
        <v/>
      </c>
      <c r="P55" s="145"/>
      <c r="Q55" s="3" t="str">
        <f>IFERROR(VLOOKUP(P55,'Apoio - Lista de NDs'!$A$22:$B$106,2,0),"")</f>
        <v/>
      </c>
      <c r="R55" s="143" t="str" cm="1">
        <f t="array" ref="R55">IFERROR(_xlfn.IFS(C55="FME","Todas_FME",C55="FUNDOSAUDE","Todas_FUNDOSAUDE",C55="FMAS","Todas_FMAS",C55="NITPREV","Todas_NITPREV",C55="NITPREVFIN","Todas_NITPREVFIN",C55="NITPREVPREV","Todas_NITPREVPREV",C55="NITTRANS","Todas_NITTRANS",C55="FUMTER","Todas_FUMTER",C55="FUHAB","Todas_FUHAB",C55="FMMU","Todas_FMMU",AND(C55&lt;&gt;"",C55&lt;&gt;"FME",C55&lt;&gt;"FUNDOSAUDE",C55&lt;&gt;"FMAS",C55&lt;&gt;"NITPREV",C55&lt;&gt;"NITPREVFIN",C55&lt;&gt;"NITPREVPREV",C55&lt;&gt;"NITTRANS",C55&lt;&gt;"FUMTER",C55&lt;&gt;"FUHAB",C55&lt;&gt;"FMMU"),"DEMAIS"),"")</f>
        <v/>
      </c>
      <c r="T55" s="3" t="str">
        <f>IFERROR(VLOOKUP(S55,'Apoio CO - Pré-LOA 2024'!B:D,3,0),"")</f>
        <v/>
      </c>
      <c r="U55" s="3" t="str">
        <f>IFERROR(VLOOKUP(RIGHT(Tabela1[[#This Row],[Fonte de Recursos]],2),'Apoio - Fontes e Detalhamentos'!A:B,2,0),"")</f>
        <v/>
      </c>
      <c r="V55" s="143" t="str" cm="1">
        <f t="array" ref="V55">IFERROR(_xlfn.IFS(C55="FME",_xlfn.CONCAT(C55,"_CO_","FR_",LEFT(S55,3)),C55="FUNDOSAUDE",_xlfn.CONCAT(C55,"_CO_","FR_",LEFT(S55,3)),C55="FMAS",_xlfn.CONCAT(C55,"_CO_","FR_",LEFT(S55,3)),C55="NITPREV",_xlfn.CONCAT(C55,"_CO_","FR_",LEFT(S55,3)),C55="NITPREVFIN",_xlfn.CONCAT(C55,"_CO_","FR_",LEFT(S55,3)),C55="NITPREVPREV",_xlfn.CONCAT(C55,"_CO_","FR_",LEFT(S55,3)),C55="NITTRANS",_xlfn.CONCAT(C55,"_CO_","FR_",LEFT(S55,3)),C55="FUMTER",_xlfn.CONCAT(C55,"_CO_","FR_",LEFT(S55,3)),C55="FUHAB",_xlfn.CONCAT(C55,"_CO_","FR_",LEFT(S55,3)),C55="FMMU",_xlfn.CONCAT(C55,"_CO_","FR_",LEFT(S55,3)),Tabela1[[#This Row],[Classif Fonte]]="DEMAIS",_xlfn.CONCAT(Tabela1[[#This Row],[Classif Fonte]],"_CO_","FR_",LEFT(S55,3))),"")</f>
        <v/>
      </c>
      <c r="W55" s="145"/>
      <c r="X55" s="3" t="str">
        <f>IFERROR(VLOOKUP(W55,'Apoio CO - Pré-LOA 2024'!G:H,2,0),"")</f>
        <v/>
      </c>
      <c r="AB55" s="144"/>
      <c r="AK55" s="143" t="str">
        <f t="shared" si="11"/>
        <v>Meta_NA</v>
      </c>
      <c r="AM55" s="17" t="str">
        <f>IFERROR(VLOOKUP(AL55,'Apoio - Plano de Metas 2023'!C:D,2,0),"")</f>
        <v/>
      </c>
      <c r="AP55" s="143" t="str">
        <f t="shared" si="12"/>
        <v>Não apto</v>
      </c>
      <c r="AQ55" s="143" t="str">
        <f t="shared" si="13"/>
        <v>Não apto</v>
      </c>
      <c r="AR55" s="143" t="str">
        <f>IFERROR(VLOOKUP(C55,Função_Padrão!G:H,2,0),"Não apto")</f>
        <v>Não apto</v>
      </c>
      <c r="AS55" s="143" t="str">
        <f t="shared" si="14"/>
        <v>Não apto</v>
      </c>
      <c r="AT55" s="143" t="str">
        <f t="shared" si="15"/>
        <v>Não apto</v>
      </c>
      <c r="AU55" s="143" t="str">
        <f t="shared" si="16"/>
        <v>Não apto</v>
      </c>
      <c r="AV55" s="143" t="str">
        <f t="shared" si="17"/>
        <v>Não apto</v>
      </c>
      <c r="AW55" s="143" t="str">
        <f t="shared" si="18"/>
        <v>Não apto</v>
      </c>
      <c r="AX55" s="143" t="str">
        <f t="shared" si="19"/>
        <v>Não apto</v>
      </c>
      <c r="AY55" s="143" t="str">
        <f t="shared" si="20"/>
        <v>Não apto</v>
      </c>
    </row>
    <row r="56" spans="1:51" ht="69" customHeight="1">
      <c r="A56" s="3" t="str">
        <f ca="1">IF(Tabela1[[#This Row],[Sigla Unidade Orçamentária]]&lt;&gt;"",TEXT(COUNTIF(INDIRECT(TEXT("C3:C",0)&amp;ROW()),Tabela1[[#This Row],[Sigla Unidade Orçamentária]]),"000")&amp;"-"&amp;Tabela1[[#This Row],[Sigla Unidade Orçamentária]]&amp;"-PLOA24","")</f>
        <v/>
      </c>
      <c r="B56" s="3" t="str">
        <f>IF(C56&lt;&gt;"",_xlfn.XLOOKUP(C56,'Apoio - Lista de UOs'!$A$3:$A$80,'Apoio - Lista de UOs'!$C$3:$C$80),"")</f>
        <v/>
      </c>
      <c r="G56" s="3" t="str">
        <f>IFERROR(VLOOKUP(F56,'Apoio - Funções-Programas'!A:B,2,0),"")</f>
        <v/>
      </c>
      <c r="I56" s="3" t="str">
        <f>IFERROR(VLOOKUP(H56,'Apoio - Funções-Programas'!D:E,2,0),"")</f>
        <v/>
      </c>
      <c r="K56" s="3" t="str">
        <f>IFERROR(VLOOKUP(J56,'Apoio - Funções-Programas'!G:H,2,0),"")</f>
        <v/>
      </c>
      <c r="M56" s="3" t="str">
        <f>IFERROR(VLOOKUP(L56,'Apoio - Lista de ações'!A:B,2,0),"")</f>
        <v/>
      </c>
      <c r="P56" s="145"/>
      <c r="Q56" s="3" t="str">
        <f>IFERROR(VLOOKUP(P56,'Apoio - Lista de NDs'!$A$22:$B$106,2,0),"")</f>
        <v/>
      </c>
      <c r="R56" s="143" t="str" cm="1">
        <f t="array" ref="R56">IFERROR(_xlfn.IFS(C56="FME","Todas_FME",C56="FUNDOSAUDE","Todas_FUNDOSAUDE",C56="FMAS","Todas_FMAS",C56="NITPREV","Todas_NITPREV",C56="NITPREVFIN","Todas_NITPREVFIN",C56="NITPREVPREV","Todas_NITPREVPREV",C56="NITTRANS","Todas_NITTRANS",C56="FUMTER","Todas_FUMTER",C56="FUHAB","Todas_FUHAB",C56="FMMU","Todas_FMMU",AND(C56&lt;&gt;"",C56&lt;&gt;"FME",C56&lt;&gt;"FUNDOSAUDE",C56&lt;&gt;"FMAS",C56&lt;&gt;"NITPREV",C56&lt;&gt;"NITPREVFIN",C56&lt;&gt;"NITPREVPREV",C56&lt;&gt;"NITTRANS",C56&lt;&gt;"FUMTER",C56&lt;&gt;"FUHAB",C56&lt;&gt;"FMMU"),"DEMAIS"),"")</f>
        <v/>
      </c>
      <c r="T56" s="3" t="str">
        <f>IFERROR(VLOOKUP(S56,'Apoio CO - Pré-LOA 2024'!B:D,3,0),"")</f>
        <v/>
      </c>
      <c r="U56" s="3" t="str">
        <f>IFERROR(VLOOKUP(RIGHT(Tabela1[[#This Row],[Fonte de Recursos]],2),'Apoio - Fontes e Detalhamentos'!A:B,2,0),"")</f>
        <v/>
      </c>
      <c r="V56" s="143" t="str" cm="1">
        <f t="array" ref="V56">IFERROR(_xlfn.IFS(C56="FME",_xlfn.CONCAT(C56,"_CO_","FR_",LEFT(S56,3)),C56="FUNDOSAUDE",_xlfn.CONCAT(C56,"_CO_","FR_",LEFT(S56,3)),C56="FMAS",_xlfn.CONCAT(C56,"_CO_","FR_",LEFT(S56,3)),C56="NITPREV",_xlfn.CONCAT(C56,"_CO_","FR_",LEFT(S56,3)),C56="NITPREVFIN",_xlfn.CONCAT(C56,"_CO_","FR_",LEFT(S56,3)),C56="NITPREVPREV",_xlfn.CONCAT(C56,"_CO_","FR_",LEFT(S56,3)),C56="NITTRANS",_xlfn.CONCAT(C56,"_CO_","FR_",LEFT(S56,3)),C56="FUMTER",_xlfn.CONCAT(C56,"_CO_","FR_",LEFT(S56,3)),C56="FUHAB",_xlfn.CONCAT(C56,"_CO_","FR_",LEFT(S56,3)),C56="FMMU",_xlfn.CONCAT(C56,"_CO_","FR_",LEFT(S56,3)),Tabela1[[#This Row],[Classif Fonte]]="DEMAIS",_xlfn.CONCAT(Tabela1[[#This Row],[Classif Fonte]],"_CO_","FR_",LEFT(S56,3))),"")</f>
        <v/>
      </c>
      <c r="W56" s="145"/>
      <c r="X56" s="3" t="str">
        <f>IFERROR(VLOOKUP(W56,'Apoio CO - Pré-LOA 2024'!G:H,2,0),"")</f>
        <v/>
      </c>
      <c r="AB56" s="144"/>
      <c r="AK56" s="143" t="str">
        <f t="shared" si="11"/>
        <v>Meta_NA</v>
      </c>
      <c r="AM56" s="17" t="str">
        <f>IFERROR(VLOOKUP(AL56,'Apoio - Plano de Metas 2023'!C:D,2,0),"")</f>
        <v/>
      </c>
      <c r="AP56" s="143" t="str">
        <f t="shared" si="12"/>
        <v>Não apto</v>
      </c>
      <c r="AQ56" s="143" t="str">
        <f t="shared" si="13"/>
        <v>Não apto</v>
      </c>
      <c r="AR56" s="143" t="str">
        <f>IFERROR(VLOOKUP(C56,Função_Padrão!G:H,2,0),"Não apto")</f>
        <v>Não apto</v>
      </c>
      <c r="AS56" s="143" t="str">
        <f t="shared" si="14"/>
        <v>Não apto</v>
      </c>
      <c r="AT56" s="143" t="str">
        <f t="shared" si="15"/>
        <v>Não apto</v>
      </c>
      <c r="AU56" s="143" t="str">
        <f t="shared" si="16"/>
        <v>Não apto</v>
      </c>
      <c r="AV56" s="143" t="str">
        <f t="shared" si="17"/>
        <v>Não apto</v>
      </c>
      <c r="AW56" s="143" t="str">
        <f t="shared" si="18"/>
        <v>Não apto</v>
      </c>
      <c r="AX56" s="143" t="str">
        <f t="shared" si="19"/>
        <v>Não apto</v>
      </c>
      <c r="AY56" s="143" t="str">
        <f t="shared" si="20"/>
        <v>Não apto</v>
      </c>
    </row>
    <row r="57" spans="1:51" ht="69" customHeight="1">
      <c r="A57" s="3" t="str">
        <f ca="1">IF(Tabela1[[#This Row],[Sigla Unidade Orçamentária]]&lt;&gt;"",TEXT(COUNTIF(INDIRECT(TEXT("C3:C",0)&amp;ROW()),Tabela1[[#This Row],[Sigla Unidade Orçamentária]]),"000")&amp;"-"&amp;Tabela1[[#This Row],[Sigla Unidade Orçamentária]]&amp;"-PLOA24","")</f>
        <v/>
      </c>
      <c r="B57" s="3" t="str">
        <f>IF(C57&lt;&gt;"",_xlfn.XLOOKUP(C57,'Apoio - Lista de UOs'!$A$3:$A$80,'Apoio - Lista de UOs'!$C$3:$C$80),"")</f>
        <v/>
      </c>
      <c r="G57" s="3" t="str">
        <f>IFERROR(VLOOKUP(F57,'Apoio - Funções-Programas'!A:B,2,0),"")</f>
        <v/>
      </c>
      <c r="I57" s="3" t="str">
        <f>IFERROR(VLOOKUP(H57,'Apoio - Funções-Programas'!D:E,2,0),"")</f>
        <v/>
      </c>
      <c r="K57" s="3" t="str">
        <f>IFERROR(VLOOKUP(J57,'Apoio - Funções-Programas'!G:H,2,0),"")</f>
        <v/>
      </c>
      <c r="M57" s="3" t="str">
        <f>IFERROR(VLOOKUP(L57,'Apoio - Lista de ações'!A:B,2,0),"")</f>
        <v/>
      </c>
      <c r="P57" s="145"/>
      <c r="Q57" s="3" t="str">
        <f>IFERROR(VLOOKUP(P57,'Apoio - Lista de NDs'!$A$22:$B$106,2,0),"")</f>
        <v/>
      </c>
      <c r="R57" s="143" t="str" cm="1">
        <f t="array" ref="R57">IFERROR(_xlfn.IFS(C57="FME","Todas_FME",C57="FUNDOSAUDE","Todas_FUNDOSAUDE",C57="FMAS","Todas_FMAS",C57="NITPREV","Todas_NITPREV",C57="NITPREVFIN","Todas_NITPREVFIN",C57="NITPREVPREV","Todas_NITPREVPREV",C57="NITTRANS","Todas_NITTRANS",C57="FUMTER","Todas_FUMTER",C57="FUHAB","Todas_FUHAB",C57="FMMU","Todas_FMMU",AND(C57&lt;&gt;"",C57&lt;&gt;"FME",C57&lt;&gt;"FUNDOSAUDE",C57&lt;&gt;"FMAS",C57&lt;&gt;"NITPREV",C57&lt;&gt;"NITPREVFIN",C57&lt;&gt;"NITPREVPREV",C57&lt;&gt;"NITTRANS",C57&lt;&gt;"FUMTER",C57&lt;&gt;"FUHAB",C57&lt;&gt;"FMMU"),"DEMAIS"),"")</f>
        <v/>
      </c>
      <c r="T57" s="3" t="str">
        <f>IFERROR(VLOOKUP(S57,'Apoio CO - Pré-LOA 2024'!B:D,3,0),"")</f>
        <v/>
      </c>
      <c r="U57" s="3" t="str">
        <f>IFERROR(VLOOKUP(RIGHT(Tabela1[[#This Row],[Fonte de Recursos]],2),'Apoio - Fontes e Detalhamentos'!A:B,2,0),"")</f>
        <v/>
      </c>
      <c r="V57" s="143" t="str" cm="1">
        <f t="array" ref="V57">IFERROR(_xlfn.IFS(C57="FME",_xlfn.CONCAT(C57,"_CO_","FR_",LEFT(S57,3)),C57="FUNDOSAUDE",_xlfn.CONCAT(C57,"_CO_","FR_",LEFT(S57,3)),C57="FMAS",_xlfn.CONCAT(C57,"_CO_","FR_",LEFT(S57,3)),C57="NITPREV",_xlfn.CONCAT(C57,"_CO_","FR_",LEFT(S57,3)),C57="NITPREVFIN",_xlfn.CONCAT(C57,"_CO_","FR_",LEFT(S57,3)),C57="NITPREVPREV",_xlfn.CONCAT(C57,"_CO_","FR_",LEFT(S57,3)),C57="NITTRANS",_xlfn.CONCAT(C57,"_CO_","FR_",LEFT(S57,3)),C57="FUMTER",_xlfn.CONCAT(C57,"_CO_","FR_",LEFT(S57,3)),C57="FUHAB",_xlfn.CONCAT(C57,"_CO_","FR_",LEFT(S57,3)),C57="FMMU",_xlfn.CONCAT(C57,"_CO_","FR_",LEFT(S57,3)),Tabela1[[#This Row],[Classif Fonte]]="DEMAIS",_xlfn.CONCAT(Tabela1[[#This Row],[Classif Fonte]],"_CO_","FR_",LEFT(S57,3))),"")</f>
        <v/>
      </c>
      <c r="W57" s="145"/>
      <c r="X57" s="3" t="str">
        <f>IFERROR(VLOOKUP(W57,'Apoio CO - Pré-LOA 2024'!G:H,2,0),"")</f>
        <v/>
      </c>
      <c r="AB57" s="144"/>
      <c r="AK57" s="143" t="str">
        <f t="shared" si="11"/>
        <v>Meta_NA</v>
      </c>
      <c r="AM57" s="17" t="str">
        <f>IFERROR(VLOOKUP(AL57,'Apoio - Plano de Metas 2023'!C:D,2,0),"")</f>
        <v/>
      </c>
      <c r="AP57" s="143" t="str">
        <f t="shared" si="12"/>
        <v>Não apto</v>
      </c>
      <c r="AQ57" s="143" t="str">
        <f t="shared" si="13"/>
        <v>Não apto</v>
      </c>
      <c r="AR57" s="143" t="str">
        <f>IFERROR(VLOOKUP(C57,Função_Padrão!G:H,2,0),"Não apto")</f>
        <v>Não apto</v>
      </c>
      <c r="AS57" s="143" t="str">
        <f t="shared" si="14"/>
        <v>Não apto</v>
      </c>
      <c r="AT57" s="143" t="str">
        <f t="shared" si="15"/>
        <v>Não apto</v>
      </c>
      <c r="AU57" s="143" t="str">
        <f t="shared" si="16"/>
        <v>Não apto</v>
      </c>
      <c r="AV57" s="143" t="str">
        <f t="shared" si="17"/>
        <v>Não apto</v>
      </c>
      <c r="AW57" s="143" t="str">
        <f t="shared" si="18"/>
        <v>Não apto</v>
      </c>
      <c r="AX57" s="143" t="str">
        <f t="shared" si="19"/>
        <v>Não apto</v>
      </c>
      <c r="AY57" s="143" t="str">
        <f t="shared" si="20"/>
        <v>Não apto</v>
      </c>
    </row>
    <row r="58" spans="1:51" ht="69" customHeight="1">
      <c r="A58" s="3" t="str">
        <f ca="1">IF(Tabela1[[#This Row],[Sigla Unidade Orçamentária]]&lt;&gt;"",TEXT(COUNTIF(INDIRECT(TEXT("C3:C",0)&amp;ROW()),Tabela1[[#This Row],[Sigla Unidade Orçamentária]]),"000")&amp;"-"&amp;Tabela1[[#This Row],[Sigla Unidade Orçamentária]]&amp;"-PLOA24","")</f>
        <v/>
      </c>
      <c r="B58" s="3" t="str">
        <f>IF(C58&lt;&gt;"",_xlfn.XLOOKUP(C58,'Apoio - Lista de UOs'!$A$3:$A$80,'Apoio - Lista de UOs'!$C$3:$C$80),"")</f>
        <v/>
      </c>
      <c r="G58" s="3" t="str">
        <f>IFERROR(VLOOKUP(F58,'Apoio - Funções-Programas'!A:B,2,0),"")</f>
        <v/>
      </c>
      <c r="I58" s="3" t="str">
        <f>IFERROR(VLOOKUP(H58,'Apoio - Funções-Programas'!D:E,2,0),"")</f>
        <v/>
      </c>
      <c r="K58" s="3" t="str">
        <f>IFERROR(VLOOKUP(J58,'Apoio - Funções-Programas'!G:H,2,0),"")</f>
        <v/>
      </c>
      <c r="M58" s="3" t="str">
        <f>IFERROR(VLOOKUP(L58,'Apoio - Lista de ações'!A:B,2,0),"")</f>
        <v/>
      </c>
      <c r="P58" s="145"/>
      <c r="Q58" s="3" t="str">
        <f>IFERROR(VLOOKUP(P58,'Apoio - Lista de NDs'!$A$22:$B$106,2,0),"")</f>
        <v/>
      </c>
      <c r="R58" s="143" t="str" cm="1">
        <f t="array" ref="R58">IFERROR(_xlfn.IFS(C58="FME","Todas_FME",C58="FUNDOSAUDE","Todas_FUNDOSAUDE",C58="FMAS","Todas_FMAS",C58="NITPREV","Todas_NITPREV",C58="NITPREVFIN","Todas_NITPREVFIN",C58="NITPREVPREV","Todas_NITPREVPREV",C58="NITTRANS","Todas_NITTRANS",C58="FUMTER","Todas_FUMTER",C58="FUHAB","Todas_FUHAB",C58="FMMU","Todas_FMMU",AND(C58&lt;&gt;"",C58&lt;&gt;"FME",C58&lt;&gt;"FUNDOSAUDE",C58&lt;&gt;"FMAS",C58&lt;&gt;"NITPREV",C58&lt;&gt;"NITPREVFIN",C58&lt;&gt;"NITPREVPREV",C58&lt;&gt;"NITTRANS",C58&lt;&gt;"FUMTER",C58&lt;&gt;"FUHAB",C58&lt;&gt;"FMMU"),"DEMAIS"),"")</f>
        <v/>
      </c>
      <c r="T58" s="3" t="str">
        <f>IFERROR(VLOOKUP(S58,'Apoio CO - Pré-LOA 2024'!B:D,3,0),"")</f>
        <v/>
      </c>
      <c r="U58" s="3" t="str">
        <f>IFERROR(VLOOKUP(RIGHT(Tabela1[[#This Row],[Fonte de Recursos]],2),'Apoio - Fontes e Detalhamentos'!A:B,2,0),"")</f>
        <v/>
      </c>
      <c r="V58" s="143" t="str" cm="1">
        <f t="array" ref="V58">IFERROR(_xlfn.IFS(C58="FME",_xlfn.CONCAT(C58,"_CO_","FR_",LEFT(S58,3)),C58="FUNDOSAUDE",_xlfn.CONCAT(C58,"_CO_","FR_",LEFT(S58,3)),C58="FMAS",_xlfn.CONCAT(C58,"_CO_","FR_",LEFT(S58,3)),C58="NITPREV",_xlfn.CONCAT(C58,"_CO_","FR_",LEFT(S58,3)),C58="NITPREVFIN",_xlfn.CONCAT(C58,"_CO_","FR_",LEFT(S58,3)),C58="NITPREVPREV",_xlfn.CONCAT(C58,"_CO_","FR_",LEFT(S58,3)),C58="NITTRANS",_xlfn.CONCAT(C58,"_CO_","FR_",LEFT(S58,3)),C58="FUMTER",_xlfn.CONCAT(C58,"_CO_","FR_",LEFT(S58,3)),C58="FUHAB",_xlfn.CONCAT(C58,"_CO_","FR_",LEFT(S58,3)),C58="FMMU",_xlfn.CONCAT(C58,"_CO_","FR_",LEFT(S58,3)),Tabela1[[#This Row],[Classif Fonte]]="DEMAIS",_xlfn.CONCAT(Tabela1[[#This Row],[Classif Fonte]],"_CO_","FR_",LEFT(S58,3))),"")</f>
        <v/>
      </c>
      <c r="W58" s="145"/>
      <c r="X58" s="3" t="str">
        <f>IFERROR(VLOOKUP(W58,'Apoio CO - Pré-LOA 2024'!G:H,2,0),"")</f>
        <v/>
      </c>
      <c r="AB58" s="144"/>
      <c r="AK58" s="143" t="str">
        <f t="shared" si="11"/>
        <v>Meta_NA</v>
      </c>
      <c r="AM58" s="17" t="str">
        <f>IFERROR(VLOOKUP(AL58,'Apoio - Plano de Metas 2023'!C:D,2,0),"")</f>
        <v/>
      </c>
      <c r="AP58" s="143" t="str">
        <f t="shared" si="12"/>
        <v>Não apto</v>
      </c>
      <c r="AQ58" s="143" t="str">
        <f t="shared" si="13"/>
        <v>Não apto</v>
      </c>
      <c r="AR58" s="143" t="str">
        <f>IFERROR(VLOOKUP(C58,Função_Padrão!G:H,2,0),"Não apto")</f>
        <v>Não apto</v>
      </c>
      <c r="AS58" s="143" t="str">
        <f t="shared" si="14"/>
        <v>Não apto</v>
      </c>
      <c r="AT58" s="143" t="str">
        <f t="shared" si="15"/>
        <v>Não apto</v>
      </c>
      <c r="AU58" s="143" t="str">
        <f t="shared" si="16"/>
        <v>Não apto</v>
      </c>
      <c r="AV58" s="143" t="str">
        <f t="shared" si="17"/>
        <v>Não apto</v>
      </c>
      <c r="AW58" s="143" t="str">
        <f t="shared" si="18"/>
        <v>Não apto</v>
      </c>
      <c r="AX58" s="143" t="str">
        <f t="shared" si="19"/>
        <v>Não apto</v>
      </c>
      <c r="AY58" s="143" t="str">
        <f t="shared" si="20"/>
        <v>Não apto</v>
      </c>
    </row>
    <row r="59" spans="1:51" ht="69" customHeight="1">
      <c r="A59" s="3" t="str">
        <f ca="1">IF(Tabela1[[#This Row],[Sigla Unidade Orçamentária]]&lt;&gt;"",TEXT(COUNTIF(INDIRECT(TEXT("C3:C",0)&amp;ROW()),Tabela1[[#This Row],[Sigla Unidade Orçamentária]]),"000")&amp;"-"&amp;Tabela1[[#This Row],[Sigla Unidade Orçamentária]]&amp;"-PLOA24","")</f>
        <v/>
      </c>
      <c r="B59" s="3" t="str">
        <f>IF(C59&lt;&gt;"",_xlfn.XLOOKUP(C59,'Apoio - Lista de UOs'!$A$3:$A$80,'Apoio - Lista de UOs'!$C$3:$C$80),"")</f>
        <v/>
      </c>
      <c r="G59" s="3" t="str">
        <f>IFERROR(VLOOKUP(F59,'Apoio - Funções-Programas'!A:B,2,0),"")</f>
        <v/>
      </c>
      <c r="I59" s="3" t="str">
        <f>IFERROR(VLOOKUP(H59,'Apoio - Funções-Programas'!D:E,2,0),"")</f>
        <v/>
      </c>
      <c r="K59" s="3" t="str">
        <f>IFERROR(VLOOKUP(J59,'Apoio - Funções-Programas'!G:H,2,0),"")</f>
        <v/>
      </c>
      <c r="M59" s="3" t="str">
        <f>IFERROR(VLOOKUP(L59,'Apoio - Lista de ações'!A:B,2,0),"")</f>
        <v/>
      </c>
      <c r="P59" s="145"/>
      <c r="Q59" s="3" t="str">
        <f>IFERROR(VLOOKUP(P59,'Apoio - Lista de NDs'!$A$22:$B$106,2,0),"")</f>
        <v/>
      </c>
      <c r="R59" s="143" t="str" cm="1">
        <f t="array" ref="R59">IFERROR(_xlfn.IFS(C59="FME","Todas_FME",C59="FUNDOSAUDE","Todas_FUNDOSAUDE",C59="FMAS","Todas_FMAS",C59="NITPREV","Todas_NITPREV",C59="NITPREVFIN","Todas_NITPREVFIN",C59="NITPREVPREV","Todas_NITPREVPREV",C59="NITTRANS","Todas_NITTRANS",C59="FUMTER","Todas_FUMTER",C59="FUHAB","Todas_FUHAB",C59="FMMU","Todas_FMMU",AND(C59&lt;&gt;"",C59&lt;&gt;"FME",C59&lt;&gt;"FUNDOSAUDE",C59&lt;&gt;"FMAS",C59&lt;&gt;"NITPREV",C59&lt;&gt;"NITPREVFIN",C59&lt;&gt;"NITPREVPREV",C59&lt;&gt;"NITTRANS",C59&lt;&gt;"FUMTER",C59&lt;&gt;"FUHAB",C59&lt;&gt;"FMMU"),"DEMAIS"),"")</f>
        <v/>
      </c>
      <c r="T59" s="3" t="str">
        <f>IFERROR(VLOOKUP(S59,'Apoio CO - Pré-LOA 2024'!B:D,3,0),"")</f>
        <v/>
      </c>
      <c r="U59" s="3" t="str">
        <f>IFERROR(VLOOKUP(RIGHT(Tabela1[[#This Row],[Fonte de Recursos]],2),'Apoio - Fontes e Detalhamentos'!A:B,2,0),"")</f>
        <v/>
      </c>
      <c r="V59" s="143" t="str" cm="1">
        <f t="array" ref="V59">IFERROR(_xlfn.IFS(C59="FME",_xlfn.CONCAT(C59,"_CO_","FR_",LEFT(S59,3)),C59="FUNDOSAUDE",_xlfn.CONCAT(C59,"_CO_","FR_",LEFT(S59,3)),C59="FMAS",_xlfn.CONCAT(C59,"_CO_","FR_",LEFT(S59,3)),C59="NITPREV",_xlfn.CONCAT(C59,"_CO_","FR_",LEFT(S59,3)),C59="NITPREVFIN",_xlfn.CONCAT(C59,"_CO_","FR_",LEFT(S59,3)),C59="NITPREVPREV",_xlfn.CONCAT(C59,"_CO_","FR_",LEFT(S59,3)),C59="NITTRANS",_xlfn.CONCAT(C59,"_CO_","FR_",LEFT(S59,3)),C59="FUMTER",_xlfn.CONCAT(C59,"_CO_","FR_",LEFT(S59,3)),C59="FUHAB",_xlfn.CONCAT(C59,"_CO_","FR_",LEFT(S59,3)),C59="FMMU",_xlfn.CONCAT(C59,"_CO_","FR_",LEFT(S59,3)),Tabela1[[#This Row],[Classif Fonte]]="DEMAIS",_xlfn.CONCAT(Tabela1[[#This Row],[Classif Fonte]],"_CO_","FR_",LEFT(S59,3))),"")</f>
        <v/>
      </c>
      <c r="W59" s="145"/>
      <c r="X59" s="3" t="str">
        <f>IFERROR(VLOOKUP(W59,'Apoio CO - Pré-LOA 2024'!G:H,2,0),"")</f>
        <v/>
      </c>
      <c r="AB59" s="144"/>
      <c r="AK59" s="143" t="str">
        <f t="shared" si="11"/>
        <v>Meta_NA</v>
      </c>
      <c r="AM59" s="17" t="str">
        <f>IFERROR(VLOOKUP(AL59,'Apoio - Plano de Metas 2023'!C:D,2,0),"")</f>
        <v/>
      </c>
      <c r="AP59" s="143" t="str">
        <f t="shared" si="12"/>
        <v>Não apto</v>
      </c>
      <c r="AQ59" s="143" t="str">
        <f t="shared" si="13"/>
        <v>Não apto</v>
      </c>
      <c r="AR59" s="143" t="str">
        <f>IFERROR(VLOOKUP(C59,Função_Padrão!G:H,2,0),"Não apto")</f>
        <v>Não apto</v>
      </c>
      <c r="AS59" s="143" t="str">
        <f t="shared" si="14"/>
        <v>Não apto</v>
      </c>
      <c r="AT59" s="143" t="str">
        <f t="shared" si="15"/>
        <v>Não apto</v>
      </c>
      <c r="AU59" s="143" t="str">
        <f t="shared" si="16"/>
        <v>Não apto</v>
      </c>
      <c r="AV59" s="143" t="str">
        <f t="shared" si="17"/>
        <v>Não apto</v>
      </c>
      <c r="AW59" s="143" t="str">
        <f t="shared" si="18"/>
        <v>Não apto</v>
      </c>
      <c r="AX59" s="143" t="str">
        <f t="shared" si="19"/>
        <v>Não apto</v>
      </c>
      <c r="AY59" s="143" t="str">
        <f t="shared" si="20"/>
        <v>Não apto</v>
      </c>
    </row>
    <row r="60" spans="1:51" ht="69" customHeight="1">
      <c r="A60" s="3" t="str">
        <f ca="1">IF(Tabela1[[#This Row],[Sigla Unidade Orçamentária]]&lt;&gt;"",TEXT(COUNTIF(INDIRECT(TEXT("C3:C",0)&amp;ROW()),Tabela1[[#This Row],[Sigla Unidade Orçamentária]]),"000")&amp;"-"&amp;Tabela1[[#This Row],[Sigla Unidade Orçamentária]]&amp;"-PLOA24","")</f>
        <v/>
      </c>
      <c r="B60" s="3" t="str">
        <f>IF(C60&lt;&gt;"",_xlfn.XLOOKUP(C60,'Apoio - Lista de UOs'!$A$3:$A$80,'Apoio - Lista de UOs'!$C$3:$C$80),"")</f>
        <v/>
      </c>
      <c r="G60" s="3" t="str">
        <f>IFERROR(VLOOKUP(F60,'Apoio - Funções-Programas'!A:B,2,0),"")</f>
        <v/>
      </c>
      <c r="I60" s="3" t="str">
        <f>IFERROR(VLOOKUP(H60,'Apoio - Funções-Programas'!D:E,2,0),"")</f>
        <v/>
      </c>
      <c r="K60" s="3" t="str">
        <f>IFERROR(VLOOKUP(J60,'Apoio - Funções-Programas'!G:H,2,0),"")</f>
        <v/>
      </c>
      <c r="M60" s="3" t="str">
        <f>IFERROR(VLOOKUP(L60,'Apoio - Lista de ações'!A:B,2,0),"")</f>
        <v/>
      </c>
      <c r="P60" s="145"/>
      <c r="Q60" s="3" t="str">
        <f>IFERROR(VLOOKUP(P60,'Apoio - Lista de NDs'!$A$22:$B$106,2,0),"")</f>
        <v/>
      </c>
      <c r="R60" s="143" t="str" cm="1">
        <f t="array" ref="R60">IFERROR(_xlfn.IFS(C60="FME","Todas_FME",C60="FUNDOSAUDE","Todas_FUNDOSAUDE",C60="FMAS","Todas_FMAS",C60="NITPREV","Todas_NITPREV",C60="NITPREVFIN","Todas_NITPREVFIN",C60="NITPREVPREV","Todas_NITPREVPREV",C60="NITTRANS","Todas_NITTRANS",C60="FUMTER","Todas_FUMTER",C60="FUHAB","Todas_FUHAB",C60="FMMU","Todas_FMMU",AND(C60&lt;&gt;"",C60&lt;&gt;"FME",C60&lt;&gt;"FUNDOSAUDE",C60&lt;&gt;"FMAS",C60&lt;&gt;"NITPREV",C60&lt;&gt;"NITPREVFIN",C60&lt;&gt;"NITPREVPREV",C60&lt;&gt;"NITTRANS",C60&lt;&gt;"FUMTER",C60&lt;&gt;"FUHAB",C60&lt;&gt;"FMMU"),"DEMAIS"),"")</f>
        <v/>
      </c>
      <c r="T60" s="3" t="str">
        <f>IFERROR(VLOOKUP(S60,'Apoio CO - Pré-LOA 2024'!B:D,3,0),"")</f>
        <v/>
      </c>
      <c r="U60" s="3" t="str">
        <f>IFERROR(VLOOKUP(RIGHT(Tabela1[[#This Row],[Fonte de Recursos]],2),'Apoio - Fontes e Detalhamentos'!A:B,2,0),"")</f>
        <v/>
      </c>
      <c r="V60" s="143" t="str" cm="1">
        <f t="array" ref="V60">IFERROR(_xlfn.IFS(C60="FME",_xlfn.CONCAT(C60,"_CO_","FR_",LEFT(S60,3)),C60="FUNDOSAUDE",_xlfn.CONCAT(C60,"_CO_","FR_",LEFT(S60,3)),C60="FMAS",_xlfn.CONCAT(C60,"_CO_","FR_",LEFT(S60,3)),C60="NITPREV",_xlfn.CONCAT(C60,"_CO_","FR_",LEFT(S60,3)),C60="NITPREVFIN",_xlfn.CONCAT(C60,"_CO_","FR_",LEFT(S60,3)),C60="NITPREVPREV",_xlfn.CONCAT(C60,"_CO_","FR_",LEFT(S60,3)),C60="NITTRANS",_xlfn.CONCAT(C60,"_CO_","FR_",LEFT(S60,3)),C60="FUMTER",_xlfn.CONCAT(C60,"_CO_","FR_",LEFT(S60,3)),C60="FUHAB",_xlfn.CONCAT(C60,"_CO_","FR_",LEFT(S60,3)),C60="FMMU",_xlfn.CONCAT(C60,"_CO_","FR_",LEFT(S60,3)),Tabela1[[#This Row],[Classif Fonte]]="DEMAIS",_xlfn.CONCAT(Tabela1[[#This Row],[Classif Fonte]],"_CO_","FR_",LEFT(S60,3))),"")</f>
        <v/>
      </c>
      <c r="W60" s="145"/>
      <c r="X60" s="3" t="str">
        <f>IFERROR(VLOOKUP(W60,'Apoio CO - Pré-LOA 2024'!G:H,2,0),"")</f>
        <v/>
      </c>
      <c r="AB60" s="144"/>
      <c r="AK60" s="143" t="str">
        <f t="shared" si="11"/>
        <v>Meta_NA</v>
      </c>
      <c r="AM60" s="17" t="str">
        <f>IFERROR(VLOOKUP(AL60,'Apoio - Plano de Metas 2023'!C:D,2,0),"")</f>
        <v/>
      </c>
      <c r="AP60" s="143" t="str">
        <f t="shared" si="12"/>
        <v>Não apto</v>
      </c>
      <c r="AQ60" s="143" t="str">
        <f t="shared" si="13"/>
        <v>Não apto</v>
      </c>
      <c r="AR60" s="143" t="str">
        <f>IFERROR(VLOOKUP(C60,Função_Padrão!G:H,2,0),"Não apto")</f>
        <v>Não apto</v>
      </c>
      <c r="AS60" s="143" t="str">
        <f t="shared" si="14"/>
        <v>Não apto</v>
      </c>
      <c r="AT60" s="143" t="str">
        <f t="shared" si="15"/>
        <v>Não apto</v>
      </c>
      <c r="AU60" s="143" t="str">
        <f t="shared" si="16"/>
        <v>Não apto</v>
      </c>
      <c r="AV60" s="143" t="str">
        <f t="shared" si="17"/>
        <v>Não apto</v>
      </c>
      <c r="AW60" s="143" t="str">
        <f t="shared" si="18"/>
        <v>Não apto</v>
      </c>
      <c r="AX60" s="143" t="str">
        <f t="shared" si="19"/>
        <v>Não apto</v>
      </c>
      <c r="AY60" s="143" t="str">
        <f t="shared" si="20"/>
        <v>Não apto</v>
      </c>
    </row>
    <row r="61" spans="1:51" ht="69" customHeight="1">
      <c r="A61" s="3" t="str">
        <f ca="1">IF(Tabela1[[#This Row],[Sigla Unidade Orçamentária]]&lt;&gt;"",TEXT(COUNTIF(INDIRECT(TEXT("C3:C",0)&amp;ROW()),Tabela1[[#This Row],[Sigla Unidade Orçamentária]]),"000")&amp;"-"&amp;Tabela1[[#This Row],[Sigla Unidade Orçamentária]]&amp;"-PLOA24","")</f>
        <v/>
      </c>
      <c r="B61" s="3" t="str">
        <f>IF(C61&lt;&gt;"",_xlfn.XLOOKUP(C61,'Apoio - Lista de UOs'!$A$3:$A$80,'Apoio - Lista de UOs'!$C$3:$C$80),"")</f>
        <v/>
      </c>
      <c r="G61" s="3" t="str">
        <f>IFERROR(VLOOKUP(F61,'Apoio - Funções-Programas'!A:B,2,0),"")</f>
        <v/>
      </c>
      <c r="I61" s="3" t="str">
        <f>IFERROR(VLOOKUP(H61,'Apoio - Funções-Programas'!D:E,2,0),"")</f>
        <v/>
      </c>
      <c r="K61" s="3" t="str">
        <f>IFERROR(VLOOKUP(J61,'Apoio - Funções-Programas'!G:H,2,0),"")</f>
        <v/>
      </c>
      <c r="M61" s="3" t="str">
        <f>IFERROR(VLOOKUP(L61,'Apoio - Lista de ações'!A:B,2,0),"")</f>
        <v/>
      </c>
      <c r="P61" s="145"/>
      <c r="Q61" s="3" t="str">
        <f>IFERROR(VLOOKUP(P61,'Apoio - Lista de NDs'!$A$22:$B$106,2,0),"")</f>
        <v/>
      </c>
      <c r="R61" s="143" t="str" cm="1">
        <f t="array" ref="R61">IFERROR(_xlfn.IFS(C61="FME","Todas_FME",C61="FUNDOSAUDE","Todas_FUNDOSAUDE",C61="FMAS","Todas_FMAS",C61="NITPREV","Todas_NITPREV",C61="NITPREVFIN","Todas_NITPREVFIN",C61="NITPREVPREV","Todas_NITPREVPREV",C61="NITTRANS","Todas_NITTRANS",C61="FUMTER","Todas_FUMTER",C61="FUHAB","Todas_FUHAB",C61="FMMU","Todas_FMMU",AND(C61&lt;&gt;"",C61&lt;&gt;"FME",C61&lt;&gt;"FUNDOSAUDE",C61&lt;&gt;"FMAS",C61&lt;&gt;"NITPREV",C61&lt;&gt;"NITPREVFIN",C61&lt;&gt;"NITPREVPREV",C61&lt;&gt;"NITTRANS",C61&lt;&gt;"FUMTER",C61&lt;&gt;"FUHAB",C61&lt;&gt;"FMMU"),"DEMAIS"),"")</f>
        <v/>
      </c>
      <c r="T61" s="3" t="str">
        <f>IFERROR(VLOOKUP(S61,'Apoio CO - Pré-LOA 2024'!B:D,3,0),"")</f>
        <v/>
      </c>
      <c r="U61" s="3" t="str">
        <f>IFERROR(VLOOKUP(RIGHT(Tabela1[[#This Row],[Fonte de Recursos]],2),'Apoio - Fontes e Detalhamentos'!A:B,2,0),"")</f>
        <v/>
      </c>
      <c r="V61" s="143" t="str" cm="1">
        <f t="array" ref="V61">IFERROR(_xlfn.IFS(C61="FME",_xlfn.CONCAT(C61,"_CO_","FR_",LEFT(S61,3)),C61="FUNDOSAUDE",_xlfn.CONCAT(C61,"_CO_","FR_",LEFT(S61,3)),C61="FMAS",_xlfn.CONCAT(C61,"_CO_","FR_",LEFT(S61,3)),C61="NITPREV",_xlfn.CONCAT(C61,"_CO_","FR_",LEFT(S61,3)),C61="NITPREVFIN",_xlfn.CONCAT(C61,"_CO_","FR_",LEFT(S61,3)),C61="NITPREVPREV",_xlfn.CONCAT(C61,"_CO_","FR_",LEFT(S61,3)),C61="NITTRANS",_xlfn.CONCAT(C61,"_CO_","FR_",LEFT(S61,3)),C61="FUMTER",_xlfn.CONCAT(C61,"_CO_","FR_",LEFT(S61,3)),C61="FUHAB",_xlfn.CONCAT(C61,"_CO_","FR_",LEFT(S61,3)),C61="FMMU",_xlfn.CONCAT(C61,"_CO_","FR_",LEFT(S61,3)),Tabela1[[#This Row],[Classif Fonte]]="DEMAIS",_xlfn.CONCAT(Tabela1[[#This Row],[Classif Fonte]],"_CO_","FR_",LEFT(S61,3))),"")</f>
        <v/>
      </c>
      <c r="W61" s="145"/>
      <c r="X61" s="3" t="str">
        <f>IFERROR(VLOOKUP(W61,'Apoio CO - Pré-LOA 2024'!G:H,2,0),"")</f>
        <v/>
      </c>
      <c r="AB61" s="144"/>
      <c r="AK61" s="143" t="str">
        <f t="shared" si="11"/>
        <v>Meta_NA</v>
      </c>
      <c r="AM61" s="17" t="str">
        <f>IFERROR(VLOOKUP(AL61,'Apoio - Plano de Metas 2023'!C:D,2,0),"")</f>
        <v/>
      </c>
      <c r="AP61" s="143" t="str">
        <f t="shared" si="12"/>
        <v>Não apto</v>
      </c>
      <c r="AQ61" s="143" t="str">
        <f t="shared" si="13"/>
        <v>Não apto</v>
      </c>
      <c r="AR61" s="143" t="str">
        <f>IFERROR(VLOOKUP(C61,Função_Padrão!G:H,2,0),"Não apto")</f>
        <v>Não apto</v>
      </c>
      <c r="AS61" s="143" t="str">
        <f t="shared" si="14"/>
        <v>Não apto</v>
      </c>
      <c r="AT61" s="143" t="str">
        <f t="shared" si="15"/>
        <v>Não apto</v>
      </c>
      <c r="AU61" s="143" t="str">
        <f t="shared" si="16"/>
        <v>Não apto</v>
      </c>
      <c r="AV61" s="143" t="str">
        <f t="shared" si="17"/>
        <v>Não apto</v>
      </c>
      <c r="AW61" s="143" t="str">
        <f t="shared" si="18"/>
        <v>Não apto</v>
      </c>
      <c r="AX61" s="143" t="str">
        <f t="shared" si="19"/>
        <v>Não apto</v>
      </c>
      <c r="AY61" s="143" t="str">
        <f t="shared" si="20"/>
        <v>Não apto</v>
      </c>
    </row>
    <row r="62" spans="1:51" ht="69" customHeight="1">
      <c r="A62" s="3" t="str">
        <f ca="1">IF(Tabela1[[#This Row],[Sigla Unidade Orçamentária]]&lt;&gt;"",TEXT(COUNTIF(INDIRECT(TEXT("C3:C",0)&amp;ROW()),Tabela1[[#This Row],[Sigla Unidade Orçamentária]]),"000")&amp;"-"&amp;Tabela1[[#This Row],[Sigla Unidade Orçamentária]]&amp;"-PLOA24","")</f>
        <v/>
      </c>
      <c r="B62" s="3" t="str">
        <f>IF(C62&lt;&gt;"",_xlfn.XLOOKUP(C62,'Apoio - Lista de UOs'!$A$3:$A$80,'Apoio - Lista de UOs'!$C$3:$C$80),"")</f>
        <v/>
      </c>
      <c r="G62" s="3" t="str">
        <f>IFERROR(VLOOKUP(F62,'Apoio - Funções-Programas'!A:B,2,0),"")</f>
        <v/>
      </c>
      <c r="I62" s="3" t="str">
        <f>IFERROR(VLOOKUP(H62,'Apoio - Funções-Programas'!D:E,2,0),"")</f>
        <v/>
      </c>
      <c r="K62" s="3" t="str">
        <f>IFERROR(VLOOKUP(J62,'Apoio - Funções-Programas'!G:H,2,0),"")</f>
        <v/>
      </c>
      <c r="M62" s="3" t="str">
        <f>IFERROR(VLOOKUP(L62,'Apoio - Lista de ações'!A:B,2,0),"")</f>
        <v/>
      </c>
      <c r="P62" s="145"/>
      <c r="Q62" s="3" t="str">
        <f>IFERROR(VLOOKUP(P62,'Apoio - Lista de NDs'!$A$22:$B$106,2,0),"")</f>
        <v/>
      </c>
      <c r="R62" s="143" t="str" cm="1">
        <f t="array" ref="R62">IFERROR(_xlfn.IFS(C62="FME","Todas_FME",C62="FUNDOSAUDE","Todas_FUNDOSAUDE",C62="FMAS","Todas_FMAS",C62="NITPREV","Todas_NITPREV",C62="NITPREVFIN","Todas_NITPREVFIN",C62="NITPREVPREV","Todas_NITPREVPREV",C62="NITTRANS","Todas_NITTRANS",C62="FUMTER","Todas_FUMTER",C62="FUHAB","Todas_FUHAB",C62="FMMU","Todas_FMMU",AND(C62&lt;&gt;"",C62&lt;&gt;"FME",C62&lt;&gt;"FUNDOSAUDE",C62&lt;&gt;"FMAS",C62&lt;&gt;"NITPREV",C62&lt;&gt;"NITPREVFIN",C62&lt;&gt;"NITPREVPREV",C62&lt;&gt;"NITTRANS",C62&lt;&gt;"FUMTER",C62&lt;&gt;"FUHAB",C62&lt;&gt;"FMMU"),"DEMAIS"),"")</f>
        <v/>
      </c>
      <c r="T62" s="3" t="str">
        <f>IFERROR(VLOOKUP(S62,'Apoio CO - Pré-LOA 2024'!B:D,3,0),"")</f>
        <v/>
      </c>
      <c r="U62" s="3" t="str">
        <f>IFERROR(VLOOKUP(RIGHT(Tabela1[[#This Row],[Fonte de Recursos]],2),'Apoio - Fontes e Detalhamentos'!A:B,2,0),"")</f>
        <v/>
      </c>
      <c r="V62" s="143" t="str" cm="1">
        <f t="array" ref="V62">IFERROR(_xlfn.IFS(C62="FME",_xlfn.CONCAT(C62,"_CO_","FR_",LEFT(S62,3)),C62="FUNDOSAUDE",_xlfn.CONCAT(C62,"_CO_","FR_",LEFT(S62,3)),C62="FMAS",_xlfn.CONCAT(C62,"_CO_","FR_",LEFT(S62,3)),C62="NITPREV",_xlfn.CONCAT(C62,"_CO_","FR_",LEFT(S62,3)),C62="NITPREVFIN",_xlfn.CONCAT(C62,"_CO_","FR_",LEFT(S62,3)),C62="NITPREVPREV",_xlfn.CONCAT(C62,"_CO_","FR_",LEFT(S62,3)),C62="NITTRANS",_xlfn.CONCAT(C62,"_CO_","FR_",LEFT(S62,3)),C62="FUMTER",_xlfn.CONCAT(C62,"_CO_","FR_",LEFT(S62,3)),C62="FUHAB",_xlfn.CONCAT(C62,"_CO_","FR_",LEFT(S62,3)),C62="FMMU",_xlfn.CONCAT(C62,"_CO_","FR_",LEFT(S62,3)),Tabela1[[#This Row],[Classif Fonte]]="DEMAIS",_xlfn.CONCAT(Tabela1[[#This Row],[Classif Fonte]],"_CO_","FR_",LEFT(S62,3))),"")</f>
        <v/>
      </c>
      <c r="W62" s="145"/>
      <c r="X62" s="3" t="str">
        <f>IFERROR(VLOOKUP(W62,'Apoio CO - Pré-LOA 2024'!G:H,2,0),"")</f>
        <v/>
      </c>
      <c r="AB62" s="144"/>
      <c r="AK62" s="143" t="str">
        <f t="shared" si="11"/>
        <v>Meta_NA</v>
      </c>
      <c r="AM62" s="17" t="str">
        <f>IFERROR(VLOOKUP(AL62,'Apoio - Plano de Metas 2023'!C:D,2,0),"")</f>
        <v/>
      </c>
      <c r="AP62" s="143" t="str">
        <f t="shared" si="12"/>
        <v>Não apto</v>
      </c>
      <c r="AQ62" s="143" t="str">
        <f t="shared" si="13"/>
        <v>Não apto</v>
      </c>
      <c r="AR62" s="143" t="str">
        <f>IFERROR(VLOOKUP(C62,Função_Padrão!G:H,2,0),"Não apto")</f>
        <v>Não apto</v>
      </c>
      <c r="AS62" s="143" t="str">
        <f t="shared" si="14"/>
        <v>Não apto</v>
      </c>
      <c r="AT62" s="143" t="str">
        <f t="shared" si="15"/>
        <v>Não apto</v>
      </c>
      <c r="AU62" s="143" t="str">
        <f t="shared" si="16"/>
        <v>Não apto</v>
      </c>
      <c r="AV62" s="143" t="str">
        <f t="shared" si="17"/>
        <v>Não apto</v>
      </c>
      <c r="AW62" s="143" t="str">
        <f t="shared" si="18"/>
        <v>Não apto</v>
      </c>
      <c r="AX62" s="143" t="str">
        <f t="shared" si="19"/>
        <v>Não apto</v>
      </c>
      <c r="AY62" s="143" t="str">
        <f t="shared" si="20"/>
        <v>Não apto</v>
      </c>
    </row>
    <row r="63" spans="1:51" ht="69" customHeight="1">
      <c r="A63" s="3" t="str">
        <f ca="1">IF(Tabela1[[#This Row],[Sigla Unidade Orçamentária]]&lt;&gt;"",TEXT(COUNTIF(INDIRECT(TEXT("C3:C",0)&amp;ROW()),Tabela1[[#This Row],[Sigla Unidade Orçamentária]]),"000")&amp;"-"&amp;Tabela1[[#This Row],[Sigla Unidade Orçamentária]]&amp;"-PLOA24","")</f>
        <v/>
      </c>
      <c r="B63" s="3" t="str">
        <f>IF(C63&lt;&gt;"",_xlfn.XLOOKUP(C63,'Apoio - Lista de UOs'!$A$3:$A$80,'Apoio - Lista de UOs'!$C$3:$C$80),"")</f>
        <v/>
      </c>
      <c r="G63" s="3" t="str">
        <f>IFERROR(VLOOKUP(F63,'Apoio - Funções-Programas'!A:B,2,0),"")</f>
        <v/>
      </c>
      <c r="I63" s="3" t="str">
        <f>IFERROR(VLOOKUP(H63,'Apoio - Funções-Programas'!D:E,2,0),"")</f>
        <v/>
      </c>
      <c r="K63" s="3" t="str">
        <f>IFERROR(VLOOKUP(J63,'Apoio - Funções-Programas'!G:H,2,0),"")</f>
        <v/>
      </c>
      <c r="M63" s="3" t="str">
        <f>IFERROR(VLOOKUP(L63,'Apoio - Lista de ações'!A:B,2,0),"")</f>
        <v/>
      </c>
      <c r="P63" s="145"/>
      <c r="Q63" s="3" t="str">
        <f>IFERROR(VLOOKUP(P63,'Apoio - Lista de NDs'!$A$22:$B$106,2,0),"")</f>
        <v/>
      </c>
      <c r="R63" s="143" t="str" cm="1">
        <f t="array" ref="R63">IFERROR(_xlfn.IFS(C63="FME","Todas_FME",C63="FUNDOSAUDE","Todas_FUNDOSAUDE",C63="FMAS","Todas_FMAS",C63="NITPREV","Todas_NITPREV",C63="NITPREVFIN","Todas_NITPREVFIN",C63="NITPREVPREV","Todas_NITPREVPREV",C63="NITTRANS","Todas_NITTRANS",C63="FUMTER","Todas_FUMTER",C63="FUHAB","Todas_FUHAB",C63="FMMU","Todas_FMMU",AND(C63&lt;&gt;"",C63&lt;&gt;"FME",C63&lt;&gt;"FUNDOSAUDE",C63&lt;&gt;"FMAS",C63&lt;&gt;"NITPREV",C63&lt;&gt;"NITPREVFIN",C63&lt;&gt;"NITPREVPREV",C63&lt;&gt;"NITTRANS",C63&lt;&gt;"FUMTER",C63&lt;&gt;"FUHAB",C63&lt;&gt;"FMMU"),"DEMAIS"),"")</f>
        <v/>
      </c>
      <c r="T63" s="3" t="str">
        <f>IFERROR(VLOOKUP(S63,'Apoio CO - Pré-LOA 2024'!B:D,3,0),"")</f>
        <v/>
      </c>
      <c r="U63" s="3" t="str">
        <f>IFERROR(VLOOKUP(RIGHT(Tabela1[[#This Row],[Fonte de Recursos]],2),'Apoio - Fontes e Detalhamentos'!A:B,2,0),"")</f>
        <v/>
      </c>
      <c r="V63" s="143" t="str" cm="1">
        <f t="array" ref="V63">IFERROR(_xlfn.IFS(C63="FME",_xlfn.CONCAT(C63,"_CO_","FR_",LEFT(S63,3)),C63="FUNDOSAUDE",_xlfn.CONCAT(C63,"_CO_","FR_",LEFT(S63,3)),C63="FMAS",_xlfn.CONCAT(C63,"_CO_","FR_",LEFT(S63,3)),C63="NITPREV",_xlfn.CONCAT(C63,"_CO_","FR_",LEFT(S63,3)),C63="NITPREVFIN",_xlfn.CONCAT(C63,"_CO_","FR_",LEFT(S63,3)),C63="NITPREVPREV",_xlfn.CONCAT(C63,"_CO_","FR_",LEFT(S63,3)),C63="NITTRANS",_xlfn.CONCAT(C63,"_CO_","FR_",LEFT(S63,3)),C63="FUMTER",_xlfn.CONCAT(C63,"_CO_","FR_",LEFT(S63,3)),C63="FUHAB",_xlfn.CONCAT(C63,"_CO_","FR_",LEFT(S63,3)),C63="FMMU",_xlfn.CONCAT(C63,"_CO_","FR_",LEFT(S63,3)),Tabela1[[#This Row],[Classif Fonte]]="DEMAIS",_xlfn.CONCAT(Tabela1[[#This Row],[Classif Fonte]],"_CO_","FR_",LEFT(S63,3))),"")</f>
        <v/>
      </c>
      <c r="W63" s="145"/>
      <c r="X63" s="3" t="str">
        <f>IFERROR(VLOOKUP(W63,'Apoio CO - Pré-LOA 2024'!G:H,2,0),"")</f>
        <v/>
      </c>
      <c r="AB63" s="144"/>
      <c r="AK63" s="143" t="str">
        <f t="shared" si="11"/>
        <v>Meta_NA</v>
      </c>
      <c r="AM63" s="17" t="str">
        <f>IFERROR(VLOOKUP(AL63,'Apoio - Plano de Metas 2023'!C:D,2,0),"")</f>
        <v/>
      </c>
      <c r="AP63" s="143" t="str">
        <f t="shared" si="12"/>
        <v>Não apto</v>
      </c>
      <c r="AQ63" s="143" t="str">
        <f t="shared" si="13"/>
        <v>Não apto</v>
      </c>
      <c r="AR63" s="143" t="str">
        <f>IFERROR(VLOOKUP(C63,Função_Padrão!G:H,2,0),"Não apto")</f>
        <v>Não apto</v>
      </c>
      <c r="AS63" s="143" t="str">
        <f t="shared" si="14"/>
        <v>Não apto</v>
      </c>
      <c r="AT63" s="143" t="str">
        <f t="shared" si="15"/>
        <v>Não apto</v>
      </c>
      <c r="AU63" s="143" t="str">
        <f t="shared" si="16"/>
        <v>Não apto</v>
      </c>
      <c r="AV63" s="143" t="str">
        <f t="shared" si="17"/>
        <v>Não apto</v>
      </c>
      <c r="AW63" s="143" t="str">
        <f t="shared" si="18"/>
        <v>Não apto</v>
      </c>
      <c r="AX63" s="143" t="str">
        <f t="shared" si="19"/>
        <v>Não apto</v>
      </c>
      <c r="AY63" s="143" t="str">
        <f t="shared" si="20"/>
        <v>Não apto</v>
      </c>
    </row>
    <row r="64" spans="1:51" ht="69" customHeight="1">
      <c r="A64" s="3" t="str">
        <f ca="1">IF(Tabela1[[#This Row],[Sigla Unidade Orçamentária]]&lt;&gt;"",TEXT(COUNTIF(INDIRECT(TEXT("C3:C",0)&amp;ROW()),Tabela1[[#This Row],[Sigla Unidade Orçamentária]]),"000")&amp;"-"&amp;Tabela1[[#This Row],[Sigla Unidade Orçamentária]]&amp;"-PLOA24","")</f>
        <v/>
      </c>
      <c r="B64" s="3" t="str">
        <f>IF(C64&lt;&gt;"",_xlfn.XLOOKUP(C64,'Apoio - Lista de UOs'!$A$3:$A$80,'Apoio - Lista de UOs'!$C$3:$C$80),"")</f>
        <v/>
      </c>
      <c r="G64" s="3" t="str">
        <f>IFERROR(VLOOKUP(F64,'Apoio - Funções-Programas'!A:B,2,0),"")</f>
        <v/>
      </c>
      <c r="I64" s="3" t="str">
        <f>IFERROR(VLOOKUP(H64,'Apoio - Funções-Programas'!D:E,2,0),"")</f>
        <v/>
      </c>
      <c r="K64" s="3" t="str">
        <f>IFERROR(VLOOKUP(J64,'Apoio - Funções-Programas'!G:H,2,0),"")</f>
        <v/>
      </c>
      <c r="M64" s="3" t="str">
        <f>IFERROR(VLOOKUP(L64,'Apoio - Lista de ações'!A:B,2,0),"")</f>
        <v/>
      </c>
      <c r="P64" s="145"/>
      <c r="Q64" s="3" t="str">
        <f>IFERROR(VLOOKUP(P64,'Apoio - Lista de NDs'!$A$22:$B$106,2,0),"")</f>
        <v/>
      </c>
      <c r="R64" s="143" t="str" cm="1">
        <f t="array" ref="R64">IFERROR(_xlfn.IFS(C64="FME","Todas_FME",C64="FUNDOSAUDE","Todas_FUNDOSAUDE",C64="FMAS","Todas_FMAS",C64="NITPREV","Todas_NITPREV",C64="NITPREVFIN","Todas_NITPREVFIN",C64="NITPREVPREV","Todas_NITPREVPREV",C64="NITTRANS","Todas_NITTRANS",C64="FUMTER","Todas_FUMTER",C64="FUHAB","Todas_FUHAB",C64="FMMU","Todas_FMMU",AND(C64&lt;&gt;"",C64&lt;&gt;"FME",C64&lt;&gt;"FUNDOSAUDE",C64&lt;&gt;"FMAS",C64&lt;&gt;"NITPREV",C64&lt;&gt;"NITPREVFIN",C64&lt;&gt;"NITPREVPREV",C64&lt;&gt;"NITTRANS",C64&lt;&gt;"FUMTER",C64&lt;&gt;"FUHAB",C64&lt;&gt;"FMMU"),"DEMAIS"),"")</f>
        <v/>
      </c>
      <c r="T64" s="3" t="str">
        <f>IFERROR(VLOOKUP(S64,'Apoio CO - Pré-LOA 2024'!B:D,3,0),"")</f>
        <v/>
      </c>
      <c r="U64" s="3" t="str">
        <f>IFERROR(VLOOKUP(RIGHT(Tabela1[[#This Row],[Fonte de Recursos]],2),'Apoio - Fontes e Detalhamentos'!A:B,2,0),"")</f>
        <v/>
      </c>
      <c r="V64" s="143" t="str" cm="1">
        <f t="array" ref="V64">IFERROR(_xlfn.IFS(C64="FME",_xlfn.CONCAT(C64,"_CO_","FR_",LEFT(S64,3)),C64="FUNDOSAUDE",_xlfn.CONCAT(C64,"_CO_","FR_",LEFT(S64,3)),C64="FMAS",_xlfn.CONCAT(C64,"_CO_","FR_",LEFT(S64,3)),C64="NITPREV",_xlfn.CONCAT(C64,"_CO_","FR_",LEFT(S64,3)),C64="NITPREVFIN",_xlfn.CONCAT(C64,"_CO_","FR_",LEFT(S64,3)),C64="NITPREVPREV",_xlfn.CONCAT(C64,"_CO_","FR_",LEFT(S64,3)),C64="NITTRANS",_xlfn.CONCAT(C64,"_CO_","FR_",LEFT(S64,3)),C64="FUMTER",_xlfn.CONCAT(C64,"_CO_","FR_",LEFT(S64,3)),C64="FUHAB",_xlfn.CONCAT(C64,"_CO_","FR_",LEFT(S64,3)),C64="FMMU",_xlfn.CONCAT(C64,"_CO_","FR_",LEFT(S64,3)),Tabela1[[#This Row],[Classif Fonte]]="DEMAIS",_xlfn.CONCAT(Tabela1[[#This Row],[Classif Fonte]],"_CO_","FR_",LEFT(S64,3))),"")</f>
        <v/>
      </c>
      <c r="W64" s="145"/>
      <c r="X64" s="3" t="str">
        <f>IFERROR(VLOOKUP(W64,'Apoio CO - Pré-LOA 2024'!G:H,2,0),"")</f>
        <v/>
      </c>
      <c r="AB64" s="144"/>
      <c r="AK64" s="143" t="str">
        <f t="shared" si="11"/>
        <v>Meta_NA</v>
      </c>
      <c r="AM64" s="17" t="str">
        <f>IFERROR(VLOOKUP(AL64,'Apoio - Plano de Metas 2023'!C:D,2,0),"")</f>
        <v/>
      </c>
      <c r="AP64" s="143" t="str">
        <f t="shared" si="12"/>
        <v>Não apto</v>
      </c>
      <c r="AQ64" s="143" t="str">
        <f t="shared" si="13"/>
        <v>Não apto</v>
      </c>
      <c r="AR64" s="143" t="str">
        <f>IFERROR(VLOOKUP(C64,Função_Padrão!G:H,2,0),"Não apto")</f>
        <v>Não apto</v>
      </c>
      <c r="AS64" s="143" t="str">
        <f t="shared" si="14"/>
        <v>Não apto</v>
      </c>
      <c r="AT64" s="143" t="str">
        <f t="shared" si="15"/>
        <v>Não apto</v>
      </c>
      <c r="AU64" s="143" t="str">
        <f t="shared" si="16"/>
        <v>Não apto</v>
      </c>
      <c r="AV64" s="143" t="str">
        <f t="shared" si="17"/>
        <v>Não apto</v>
      </c>
      <c r="AW64" s="143" t="str">
        <f t="shared" si="18"/>
        <v>Não apto</v>
      </c>
      <c r="AX64" s="143" t="str">
        <f t="shared" si="19"/>
        <v>Não apto</v>
      </c>
      <c r="AY64" s="143" t="str">
        <f t="shared" si="20"/>
        <v>Não apto</v>
      </c>
    </row>
    <row r="65" spans="1:51" ht="69" customHeight="1">
      <c r="A65" s="3" t="str">
        <f ca="1">IF(Tabela1[[#This Row],[Sigla Unidade Orçamentária]]&lt;&gt;"",TEXT(COUNTIF(INDIRECT(TEXT("C3:C",0)&amp;ROW()),Tabela1[[#This Row],[Sigla Unidade Orçamentária]]),"000")&amp;"-"&amp;Tabela1[[#This Row],[Sigla Unidade Orçamentária]]&amp;"-PLOA24","")</f>
        <v/>
      </c>
      <c r="B65" s="3" t="str">
        <f>IF(C65&lt;&gt;"",_xlfn.XLOOKUP(C65,'Apoio - Lista de UOs'!$A$3:$A$80,'Apoio - Lista de UOs'!$C$3:$C$80),"")</f>
        <v/>
      </c>
      <c r="G65" s="3" t="str">
        <f>IFERROR(VLOOKUP(F65,'Apoio - Funções-Programas'!A:B,2,0),"")</f>
        <v/>
      </c>
      <c r="I65" s="3" t="str">
        <f>IFERROR(VLOOKUP(H65,'Apoio - Funções-Programas'!D:E,2,0),"")</f>
        <v/>
      </c>
      <c r="K65" s="3" t="str">
        <f>IFERROR(VLOOKUP(J65,'Apoio - Funções-Programas'!G:H,2,0),"")</f>
        <v/>
      </c>
      <c r="M65" s="3" t="str">
        <f>IFERROR(VLOOKUP(L65,'Apoio - Lista de ações'!A:B,2,0),"")</f>
        <v/>
      </c>
      <c r="P65" s="145"/>
      <c r="Q65" s="3" t="str">
        <f>IFERROR(VLOOKUP(P65,'Apoio - Lista de NDs'!$A$22:$B$106,2,0),"")</f>
        <v/>
      </c>
      <c r="R65" s="143" t="str" cm="1">
        <f t="array" ref="R65">IFERROR(_xlfn.IFS(C65="FME","Todas_FME",C65="FUNDOSAUDE","Todas_FUNDOSAUDE",C65="FMAS","Todas_FMAS",C65="NITPREV","Todas_NITPREV",C65="NITPREVFIN","Todas_NITPREVFIN",C65="NITPREVPREV","Todas_NITPREVPREV",C65="NITTRANS","Todas_NITTRANS",C65="FUMTER","Todas_FUMTER",C65="FUHAB","Todas_FUHAB",C65="FMMU","Todas_FMMU",AND(C65&lt;&gt;"",C65&lt;&gt;"FME",C65&lt;&gt;"FUNDOSAUDE",C65&lt;&gt;"FMAS",C65&lt;&gt;"NITPREV",C65&lt;&gt;"NITPREVFIN",C65&lt;&gt;"NITPREVPREV",C65&lt;&gt;"NITTRANS",C65&lt;&gt;"FUMTER",C65&lt;&gt;"FUHAB",C65&lt;&gt;"FMMU"),"DEMAIS"),"")</f>
        <v/>
      </c>
      <c r="T65" s="3" t="str">
        <f>IFERROR(VLOOKUP(S65,'Apoio CO - Pré-LOA 2024'!B:D,3,0),"")</f>
        <v/>
      </c>
      <c r="U65" s="3" t="str">
        <f>IFERROR(VLOOKUP(RIGHT(Tabela1[[#This Row],[Fonte de Recursos]],2),'Apoio - Fontes e Detalhamentos'!A:B,2,0),"")</f>
        <v/>
      </c>
      <c r="V65" s="143" t="str" cm="1">
        <f t="array" ref="V65">IFERROR(_xlfn.IFS(C65="FME",_xlfn.CONCAT(C65,"_CO_","FR_",LEFT(S65,3)),C65="FUNDOSAUDE",_xlfn.CONCAT(C65,"_CO_","FR_",LEFT(S65,3)),C65="FMAS",_xlfn.CONCAT(C65,"_CO_","FR_",LEFT(S65,3)),C65="NITPREV",_xlfn.CONCAT(C65,"_CO_","FR_",LEFT(S65,3)),C65="NITPREVFIN",_xlfn.CONCAT(C65,"_CO_","FR_",LEFT(S65,3)),C65="NITPREVPREV",_xlfn.CONCAT(C65,"_CO_","FR_",LEFT(S65,3)),C65="NITTRANS",_xlfn.CONCAT(C65,"_CO_","FR_",LEFT(S65,3)),C65="FUMTER",_xlfn.CONCAT(C65,"_CO_","FR_",LEFT(S65,3)),C65="FUHAB",_xlfn.CONCAT(C65,"_CO_","FR_",LEFT(S65,3)),C65="FMMU",_xlfn.CONCAT(C65,"_CO_","FR_",LEFT(S65,3)),Tabela1[[#This Row],[Classif Fonte]]="DEMAIS",_xlfn.CONCAT(Tabela1[[#This Row],[Classif Fonte]],"_CO_","FR_",LEFT(S65,3))),"")</f>
        <v/>
      </c>
      <c r="W65" s="145"/>
      <c r="X65" s="3" t="str">
        <f>IFERROR(VLOOKUP(W65,'Apoio CO - Pré-LOA 2024'!G:H,2,0),"")</f>
        <v/>
      </c>
      <c r="AB65" s="144"/>
      <c r="AK65" s="143" t="str">
        <f t="shared" si="11"/>
        <v>Meta_NA</v>
      </c>
      <c r="AM65" s="17" t="str">
        <f>IFERROR(VLOOKUP(AL65,'Apoio - Plano de Metas 2023'!C:D,2,0),"")</f>
        <v/>
      </c>
      <c r="AP65" s="143" t="str">
        <f t="shared" si="12"/>
        <v>Não apto</v>
      </c>
      <c r="AQ65" s="143" t="str">
        <f t="shared" si="13"/>
        <v>Não apto</v>
      </c>
      <c r="AR65" s="143" t="str">
        <f>IFERROR(VLOOKUP(C65,Função_Padrão!G:H,2,0),"Não apto")</f>
        <v>Não apto</v>
      </c>
      <c r="AS65" s="143" t="str">
        <f t="shared" si="14"/>
        <v>Não apto</v>
      </c>
      <c r="AT65" s="143" t="str">
        <f t="shared" si="15"/>
        <v>Não apto</v>
      </c>
      <c r="AU65" s="143" t="str">
        <f t="shared" si="16"/>
        <v>Não apto</v>
      </c>
      <c r="AV65" s="143" t="str">
        <f t="shared" si="17"/>
        <v>Não apto</v>
      </c>
      <c r="AW65" s="143" t="str">
        <f t="shared" si="18"/>
        <v>Não apto</v>
      </c>
      <c r="AX65" s="143" t="str">
        <f t="shared" si="19"/>
        <v>Não apto</v>
      </c>
      <c r="AY65" s="143" t="str">
        <f t="shared" si="20"/>
        <v>Não apto</v>
      </c>
    </row>
    <row r="66" spans="1:51" ht="69" customHeight="1">
      <c r="A66" s="3" t="str">
        <f ca="1">IF(Tabela1[[#This Row],[Sigla Unidade Orçamentária]]&lt;&gt;"",TEXT(COUNTIF(INDIRECT(TEXT("C3:C",0)&amp;ROW()),Tabela1[[#This Row],[Sigla Unidade Orçamentária]]),"000")&amp;"-"&amp;Tabela1[[#This Row],[Sigla Unidade Orçamentária]]&amp;"-PLOA24","")</f>
        <v/>
      </c>
      <c r="B66" s="3" t="str">
        <f>IF(C66&lt;&gt;"",_xlfn.XLOOKUP(C66,'Apoio - Lista de UOs'!$A$3:$A$80,'Apoio - Lista de UOs'!$C$3:$C$80),"")</f>
        <v/>
      </c>
      <c r="G66" s="3" t="str">
        <f>IFERROR(VLOOKUP(F66,'Apoio - Funções-Programas'!A:B,2,0),"")</f>
        <v/>
      </c>
      <c r="I66" s="3" t="str">
        <f>IFERROR(VLOOKUP(H66,'Apoio - Funções-Programas'!D:E,2,0),"")</f>
        <v/>
      </c>
      <c r="K66" s="3" t="str">
        <f>IFERROR(VLOOKUP(J66,'Apoio - Funções-Programas'!G:H,2,0),"")</f>
        <v/>
      </c>
      <c r="M66" s="3" t="str">
        <f>IFERROR(VLOOKUP(L66,'Apoio - Lista de ações'!A:B,2,0),"")</f>
        <v/>
      </c>
      <c r="P66" s="145"/>
      <c r="Q66" s="3" t="str">
        <f>IFERROR(VLOOKUP(P66,'Apoio - Lista de NDs'!$A$22:$B$106,2,0),"")</f>
        <v/>
      </c>
      <c r="R66" s="143" t="str" cm="1">
        <f t="array" ref="R66">IFERROR(_xlfn.IFS(C66="FME","Todas_FME",C66="FUNDOSAUDE","Todas_FUNDOSAUDE",C66="FMAS","Todas_FMAS",C66="NITPREV","Todas_NITPREV",C66="NITPREVFIN","Todas_NITPREVFIN",C66="NITPREVPREV","Todas_NITPREVPREV",C66="NITTRANS","Todas_NITTRANS",C66="FUMTER","Todas_FUMTER",C66="FUHAB","Todas_FUHAB",C66="FMMU","Todas_FMMU",AND(C66&lt;&gt;"",C66&lt;&gt;"FME",C66&lt;&gt;"FUNDOSAUDE",C66&lt;&gt;"FMAS",C66&lt;&gt;"NITPREV",C66&lt;&gt;"NITPREVFIN",C66&lt;&gt;"NITPREVPREV",C66&lt;&gt;"NITTRANS",C66&lt;&gt;"FUMTER",C66&lt;&gt;"FUHAB",C66&lt;&gt;"FMMU"),"DEMAIS"),"")</f>
        <v/>
      </c>
      <c r="T66" s="3" t="str">
        <f>IFERROR(VLOOKUP(S66,'Apoio CO - Pré-LOA 2024'!B:D,3,0),"")</f>
        <v/>
      </c>
      <c r="U66" s="3" t="str">
        <f>IFERROR(VLOOKUP(RIGHT(Tabela1[[#This Row],[Fonte de Recursos]],2),'Apoio - Fontes e Detalhamentos'!A:B,2,0),"")</f>
        <v/>
      </c>
      <c r="V66" s="143" t="str" cm="1">
        <f t="array" ref="V66">IFERROR(_xlfn.IFS(C66="FME",_xlfn.CONCAT(C66,"_CO_","FR_",LEFT(S66,3)),C66="FUNDOSAUDE",_xlfn.CONCAT(C66,"_CO_","FR_",LEFT(S66,3)),C66="FMAS",_xlfn.CONCAT(C66,"_CO_","FR_",LEFT(S66,3)),C66="NITPREV",_xlfn.CONCAT(C66,"_CO_","FR_",LEFT(S66,3)),C66="NITPREVFIN",_xlfn.CONCAT(C66,"_CO_","FR_",LEFT(S66,3)),C66="NITPREVPREV",_xlfn.CONCAT(C66,"_CO_","FR_",LEFT(S66,3)),C66="NITTRANS",_xlfn.CONCAT(C66,"_CO_","FR_",LEFT(S66,3)),C66="FUMTER",_xlfn.CONCAT(C66,"_CO_","FR_",LEFT(S66,3)),C66="FUHAB",_xlfn.CONCAT(C66,"_CO_","FR_",LEFT(S66,3)),C66="FMMU",_xlfn.CONCAT(C66,"_CO_","FR_",LEFT(S66,3)),Tabela1[[#This Row],[Classif Fonte]]="DEMAIS",_xlfn.CONCAT(Tabela1[[#This Row],[Classif Fonte]],"_CO_","FR_",LEFT(S66,3))),"")</f>
        <v/>
      </c>
      <c r="W66" s="145"/>
      <c r="X66" s="3" t="str">
        <f>IFERROR(VLOOKUP(W66,'Apoio CO - Pré-LOA 2024'!G:H,2,0),"")</f>
        <v/>
      </c>
      <c r="AB66" s="144"/>
      <c r="AK66" s="143" t="str">
        <f t="shared" si="11"/>
        <v>Meta_NA</v>
      </c>
      <c r="AM66" s="17" t="str">
        <f>IFERROR(VLOOKUP(AL66,'Apoio - Plano de Metas 2023'!C:D,2,0),"")</f>
        <v/>
      </c>
      <c r="AP66" s="143" t="str">
        <f t="shared" si="12"/>
        <v>Não apto</v>
      </c>
      <c r="AQ66" s="143" t="str">
        <f t="shared" si="13"/>
        <v>Não apto</v>
      </c>
      <c r="AR66" s="143" t="str">
        <f>IFERROR(VLOOKUP(C66,Função_Padrão!G:H,2,0),"Não apto")</f>
        <v>Não apto</v>
      </c>
      <c r="AS66" s="143" t="str">
        <f t="shared" si="14"/>
        <v>Não apto</v>
      </c>
      <c r="AT66" s="143" t="str">
        <f t="shared" si="15"/>
        <v>Não apto</v>
      </c>
      <c r="AU66" s="143" t="str">
        <f t="shared" si="16"/>
        <v>Não apto</v>
      </c>
      <c r="AV66" s="143" t="str">
        <f t="shared" si="17"/>
        <v>Não apto</v>
      </c>
      <c r="AW66" s="143" t="str">
        <f t="shared" si="18"/>
        <v>Não apto</v>
      </c>
      <c r="AX66" s="143" t="str">
        <f t="shared" si="19"/>
        <v>Não apto</v>
      </c>
      <c r="AY66" s="143" t="str">
        <f t="shared" si="20"/>
        <v>Não apto</v>
      </c>
    </row>
    <row r="67" spans="1:51" ht="69" customHeight="1">
      <c r="A67" s="3" t="str">
        <f ca="1">IF(Tabela1[[#This Row],[Sigla Unidade Orçamentária]]&lt;&gt;"",TEXT(COUNTIF(INDIRECT(TEXT("C3:C",0)&amp;ROW()),Tabela1[[#This Row],[Sigla Unidade Orçamentária]]),"000")&amp;"-"&amp;Tabela1[[#This Row],[Sigla Unidade Orçamentária]]&amp;"-PLOA24","")</f>
        <v/>
      </c>
      <c r="B67" s="3" t="str">
        <f>IF(C67&lt;&gt;"",_xlfn.XLOOKUP(C67,'Apoio - Lista de UOs'!$A$3:$A$80,'Apoio - Lista de UOs'!$C$3:$C$80),"")</f>
        <v/>
      </c>
      <c r="G67" s="3" t="str">
        <f>IFERROR(VLOOKUP(F67,'Apoio - Funções-Programas'!A:B,2,0),"")</f>
        <v/>
      </c>
      <c r="I67" s="3" t="str">
        <f>IFERROR(VLOOKUP(H67,'Apoio - Funções-Programas'!D:E,2,0),"")</f>
        <v/>
      </c>
      <c r="K67" s="3" t="str">
        <f>IFERROR(VLOOKUP(J67,'Apoio - Funções-Programas'!G:H,2,0),"")</f>
        <v/>
      </c>
      <c r="M67" s="3" t="str">
        <f>IFERROR(VLOOKUP(L67,'Apoio - Lista de ações'!A:B,2,0),"")</f>
        <v/>
      </c>
      <c r="P67" s="145"/>
      <c r="Q67" s="3" t="str">
        <f>IFERROR(VLOOKUP(P67,'Apoio - Lista de NDs'!$A$22:$B$106,2,0),"")</f>
        <v/>
      </c>
      <c r="R67" s="143" t="str" cm="1">
        <f t="array" ref="R67">IFERROR(_xlfn.IFS(C67="FME","Todas_FME",C67="FUNDOSAUDE","Todas_FUNDOSAUDE",C67="FMAS","Todas_FMAS",C67="NITPREV","Todas_NITPREV",C67="NITPREVFIN","Todas_NITPREVFIN",C67="NITPREVPREV","Todas_NITPREVPREV",C67="NITTRANS","Todas_NITTRANS",C67="FUMTER","Todas_FUMTER",C67="FUHAB","Todas_FUHAB",C67="FMMU","Todas_FMMU",AND(C67&lt;&gt;"",C67&lt;&gt;"FME",C67&lt;&gt;"FUNDOSAUDE",C67&lt;&gt;"FMAS",C67&lt;&gt;"NITPREV",C67&lt;&gt;"NITPREVFIN",C67&lt;&gt;"NITPREVPREV",C67&lt;&gt;"NITTRANS",C67&lt;&gt;"FUMTER",C67&lt;&gt;"FUHAB",C67&lt;&gt;"FMMU"),"DEMAIS"),"")</f>
        <v/>
      </c>
      <c r="T67" s="3" t="str">
        <f>IFERROR(VLOOKUP(S67,'Apoio CO - Pré-LOA 2024'!B:D,3,0),"")</f>
        <v/>
      </c>
      <c r="U67" s="3" t="str">
        <f>IFERROR(VLOOKUP(RIGHT(Tabela1[[#This Row],[Fonte de Recursos]],2),'Apoio - Fontes e Detalhamentos'!A:B,2,0),"")</f>
        <v/>
      </c>
      <c r="V67" s="143" t="str" cm="1">
        <f t="array" ref="V67">IFERROR(_xlfn.IFS(C67="FME",_xlfn.CONCAT(C67,"_CO_","FR_",LEFT(S67,3)),C67="FUNDOSAUDE",_xlfn.CONCAT(C67,"_CO_","FR_",LEFT(S67,3)),C67="FMAS",_xlfn.CONCAT(C67,"_CO_","FR_",LEFT(S67,3)),C67="NITPREV",_xlfn.CONCAT(C67,"_CO_","FR_",LEFT(S67,3)),C67="NITPREVFIN",_xlfn.CONCAT(C67,"_CO_","FR_",LEFT(S67,3)),C67="NITPREVPREV",_xlfn.CONCAT(C67,"_CO_","FR_",LEFT(S67,3)),C67="NITTRANS",_xlfn.CONCAT(C67,"_CO_","FR_",LEFT(S67,3)),C67="FUMTER",_xlfn.CONCAT(C67,"_CO_","FR_",LEFT(S67,3)),C67="FUHAB",_xlfn.CONCAT(C67,"_CO_","FR_",LEFT(S67,3)),C67="FMMU",_xlfn.CONCAT(C67,"_CO_","FR_",LEFT(S67,3)),Tabela1[[#This Row],[Classif Fonte]]="DEMAIS",_xlfn.CONCAT(Tabela1[[#This Row],[Classif Fonte]],"_CO_","FR_",LEFT(S67,3))),"")</f>
        <v/>
      </c>
      <c r="W67" s="145"/>
      <c r="X67" s="3" t="str">
        <f>IFERROR(VLOOKUP(W67,'Apoio CO - Pré-LOA 2024'!G:H,2,0),"")</f>
        <v/>
      </c>
      <c r="AB67" s="144"/>
      <c r="AK67" s="143" t="str">
        <f t="shared" ref="AK67:AK98" si="21">IFERROR(IF(OR(C67="FME",C67="SME"),"Meta_Educ",IF(OR(C67="SMARHS",C67="FMCA"),"Meta_MeioA",IF(OR(C67="FUNDOSAUDE",C67="SMS",C67="FUNDACAOSAUDE"),"Meta_Saude",IF(C67="CGM","Meta_CGM",IF(C67="CLIN","Meta_CLIN",IF(C67="EGP","Meta_EGP",IF(C67="EMUSA","Meta_EMUSA",IF(C67="FAN","Meta_FAN",IF(C67="FUMTER","Meta_FUMTER",IF(C67="NELTUR","Meta_NELTUR",IF(C67="NITPREV","Meta_NITPREV",IF(C67="NITTRANS","Meta_NITTRANS",IF(C67="PGM","Meta_PGM",IF(C67="SAE","Meta_SAE",IF(C67="SECLIMA","Meta_SECLIMA",IF(C67="SECONSER","Meta_SECONSER",IF(C67="SEDEN","Meta_SEDEN",IF(C67="SEMPAS","Meta_SEMPAS",IF(C67="SEMUG","Meta_SEMUG",IF(C67="SEOP","Meta_SEOP",IF(C67="SEPLAG","Meta_SEPLAG",IF(C67="SEXEC","Meta_SEXEC",IF(C67="SMA","Meta_SMA",IF(C67="SMAC","SMAC",IF(C67="SMARHS","Meta_SMARHS",IF(OR(C67="SMASES",C67="FMAS"),"Meta_Assist",IF(C67="SMC","Meta_SMC",IF(C67="SMCTI","Meta_SMCTI",IF(C67="SMDC","Meta_SMDC",IF(C67="SMDCG","Meta_SMDCG",IF(C67="SMDH","Meta_SMDH",IF(C67="SMEL","Meta_SMEL",IF(C67="SMF","Meta_SMF",IF(OR(C67="SMHRF",C67="FUHAB"),"Meta_Habit",IF(C67="SMID","Meta_SMID",IF(C67="SMO","Meta_SMO",IF(C67="SMU","Meta_SMU""","Meta_NA"))))))))))))))))))))))))))))))))))))),"N/A")</f>
        <v>Meta_NA</v>
      </c>
      <c r="AM67" s="17" t="str">
        <f>IFERROR(VLOOKUP(AL67,'Apoio - Plano de Metas 2023'!C:D,2,0),"")</f>
        <v/>
      </c>
      <c r="AP67" s="143" t="str">
        <f t="shared" ref="AP67:AP98" si="22">IF(C67&lt;&gt;"","AptoCatPO","Não apto")</f>
        <v>Não apto</v>
      </c>
      <c r="AQ67" s="143" t="str">
        <f t="shared" ref="AQ67:AQ98" si="23">IF(AND(C67&lt;&gt;"",D67&lt;&gt;""),"AptoSubcatPO","Não apto")</f>
        <v>Não apto</v>
      </c>
      <c r="AR67" s="143" t="str">
        <f>IFERROR(VLOOKUP(C67,Função_Padrão!G:H,2,0),"Não apto")</f>
        <v>Não apto</v>
      </c>
      <c r="AS67" s="143" t="str">
        <f t="shared" ref="AS67:AS98" si="24">IF(AND(C67&lt;&gt;"",D67&lt;&gt;"",E67&lt;&gt;""),AR67,"Não apto")</f>
        <v>Não apto</v>
      </c>
      <c r="AT67" s="143" t="str">
        <f t="shared" ref="AT67:AT98" si="25">IF(AND(C67&lt;&gt;"",D67&lt;&gt;"",E67&lt;&gt;"",F67&lt;&gt;""),"AptoSubfunc","Não apto")</f>
        <v>Não apto</v>
      </c>
      <c r="AU67" s="143" t="str">
        <f t="shared" ref="AU67:AU98" si="26">IF(AND(C67&lt;&gt;"",D67&lt;&gt;"",E67&lt;&gt;"",F67&lt;&gt;"",H67&lt;&gt;""),"AptoProg","Não apto")</f>
        <v>Não apto</v>
      </c>
      <c r="AV67" s="143" t="str">
        <f t="shared" ref="AV67:AV98" si="27">IF(AND(C67&lt;&gt;"",D67&lt;&gt;"",E67&lt;&gt;"",F67&lt;&gt;"",H67&lt;&gt;"",J67&lt;&gt;""),"AptoAcao","Não apto")</f>
        <v>Não apto</v>
      </c>
      <c r="AW67" s="143" t="str">
        <f t="shared" ref="AW67:AW98" si="28">IF(AND(C67&lt;&gt;"",D67&lt;&gt;"",E67&lt;&gt;"",F67&lt;&gt;"",H67&lt;&gt;"",J67&lt;&gt;"",L67&lt;&gt;""),"AptoGND","Não apto")</f>
        <v>Não apto</v>
      </c>
      <c r="AX67" s="143" t="str">
        <f t="shared" ref="AX67:AX98" si="29">IF(AND(C67&lt;&gt;"",D67&lt;&gt;"",E67&lt;&gt;"",F67&lt;&gt;"",H67&lt;&gt;"",J67&lt;&gt;"",L67&lt;&gt;"",N67&lt;&gt;""),"AptoModApl","Não apto")</f>
        <v>Não apto</v>
      </c>
      <c r="AY67" s="143" t="str">
        <f t="shared" ref="AY67:AY98" si="30">IF(AND(C67&lt;&gt;"",D67&lt;&gt;"",E67&lt;&gt;"",F67&lt;&gt;"",H67&lt;&gt;"",J67&lt;&gt;"",L67&lt;&gt;"",N67&lt;&gt;"",O67&lt;&gt;""),"AptoElemDesp","Não apto")</f>
        <v>Não apto</v>
      </c>
    </row>
    <row r="68" spans="1:51" ht="69" customHeight="1">
      <c r="A68" s="3" t="str">
        <f ca="1">IF(Tabela1[[#This Row],[Sigla Unidade Orçamentária]]&lt;&gt;"",TEXT(COUNTIF(INDIRECT(TEXT("C3:C",0)&amp;ROW()),Tabela1[[#This Row],[Sigla Unidade Orçamentária]]),"000")&amp;"-"&amp;Tabela1[[#This Row],[Sigla Unidade Orçamentária]]&amp;"-PLOA24","")</f>
        <v/>
      </c>
      <c r="B68" s="3" t="str">
        <f>IF(C68&lt;&gt;"",_xlfn.XLOOKUP(C68,'Apoio - Lista de UOs'!$A$3:$A$80,'Apoio - Lista de UOs'!$C$3:$C$80),"")</f>
        <v/>
      </c>
      <c r="G68" s="3" t="str">
        <f>IFERROR(VLOOKUP(F68,'Apoio - Funções-Programas'!A:B,2,0),"")</f>
        <v/>
      </c>
      <c r="I68" s="3" t="str">
        <f>IFERROR(VLOOKUP(H68,'Apoio - Funções-Programas'!D:E,2,0),"")</f>
        <v/>
      </c>
      <c r="K68" s="3" t="str">
        <f>IFERROR(VLOOKUP(J68,'Apoio - Funções-Programas'!G:H,2,0),"")</f>
        <v/>
      </c>
      <c r="M68" s="3" t="str">
        <f>IFERROR(VLOOKUP(L68,'Apoio - Lista de ações'!A:B,2,0),"")</f>
        <v/>
      </c>
      <c r="P68" s="145"/>
      <c r="Q68" s="3" t="str">
        <f>IFERROR(VLOOKUP(P68,'Apoio - Lista de NDs'!$A$22:$B$106,2,0),"")</f>
        <v/>
      </c>
      <c r="R68" s="143" t="str" cm="1">
        <f t="array" ref="R68">IFERROR(_xlfn.IFS(C68="FME","Todas_FME",C68="FUNDOSAUDE","Todas_FUNDOSAUDE",C68="FMAS","Todas_FMAS",C68="NITPREV","Todas_NITPREV",C68="NITPREVFIN","Todas_NITPREVFIN",C68="NITPREVPREV","Todas_NITPREVPREV",C68="NITTRANS","Todas_NITTRANS",C68="FUMTER","Todas_FUMTER",C68="FUHAB","Todas_FUHAB",C68="FMMU","Todas_FMMU",AND(C68&lt;&gt;"",C68&lt;&gt;"FME",C68&lt;&gt;"FUNDOSAUDE",C68&lt;&gt;"FMAS",C68&lt;&gt;"NITPREV",C68&lt;&gt;"NITPREVFIN",C68&lt;&gt;"NITPREVPREV",C68&lt;&gt;"NITTRANS",C68&lt;&gt;"FUMTER",C68&lt;&gt;"FUHAB",C68&lt;&gt;"FMMU"),"DEMAIS"),"")</f>
        <v/>
      </c>
      <c r="T68" s="3" t="str">
        <f>IFERROR(VLOOKUP(S68,'Apoio CO - Pré-LOA 2024'!B:D,3,0),"")</f>
        <v/>
      </c>
      <c r="U68" s="3" t="str">
        <f>IFERROR(VLOOKUP(RIGHT(Tabela1[[#This Row],[Fonte de Recursos]],2),'Apoio - Fontes e Detalhamentos'!A:B,2,0),"")</f>
        <v/>
      </c>
      <c r="V68" s="143" t="str" cm="1">
        <f t="array" ref="V68">IFERROR(_xlfn.IFS(C68="FME",_xlfn.CONCAT(C68,"_CO_","FR_",LEFT(S68,3)),C68="FUNDOSAUDE",_xlfn.CONCAT(C68,"_CO_","FR_",LEFT(S68,3)),C68="FMAS",_xlfn.CONCAT(C68,"_CO_","FR_",LEFT(S68,3)),C68="NITPREV",_xlfn.CONCAT(C68,"_CO_","FR_",LEFT(S68,3)),C68="NITPREVFIN",_xlfn.CONCAT(C68,"_CO_","FR_",LEFT(S68,3)),C68="NITPREVPREV",_xlfn.CONCAT(C68,"_CO_","FR_",LEFT(S68,3)),C68="NITTRANS",_xlfn.CONCAT(C68,"_CO_","FR_",LEFT(S68,3)),C68="FUMTER",_xlfn.CONCAT(C68,"_CO_","FR_",LEFT(S68,3)),C68="FUHAB",_xlfn.CONCAT(C68,"_CO_","FR_",LEFT(S68,3)),C68="FMMU",_xlfn.CONCAT(C68,"_CO_","FR_",LEFT(S68,3)),Tabela1[[#This Row],[Classif Fonte]]="DEMAIS",_xlfn.CONCAT(Tabela1[[#This Row],[Classif Fonte]],"_CO_","FR_",LEFT(S68,3))),"")</f>
        <v/>
      </c>
      <c r="W68" s="145"/>
      <c r="X68" s="3" t="str">
        <f>IFERROR(VLOOKUP(W68,'Apoio CO - Pré-LOA 2024'!G:H,2,0),"")</f>
        <v/>
      </c>
      <c r="AB68" s="144"/>
      <c r="AK68" s="143" t="str">
        <f t="shared" si="21"/>
        <v>Meta_NA</v>
      </c>
      <c r="AM68" s="17" t="str">
        <f>IFERROR(VLOOKUP(AL68,'Apoio - Plano de Metas 2023'!C:D,2,0),"")</f>
        <v/>
      </c>
      <c r="AP68" s="143" t="str">
        <f t="shared" si="22"/>
        <v>Não apto</v>
      </c>
      <c r="AQ68" s="143" t="str">
        <f t="shared" si="23"/>
        <v>Não apto</v>
      </c>
      <c r="AR68" s="143" t="str">
        <f>IFERROR(VLOOKUP(C68,Função_Padrão!G:H,2,0),"Não apto")</f>
        <v>Não apto</v>
      </c>
      <c r="AS68" s="143" t="str">
        <f t="shared" si="24"/>
        <v>Não apto</v>
      </c>
      <c r="AT68" s="143" t="str">
        <f t="shared" si="25"/>
        <v>Não apto</v>
      </c>
      <c r="AU68" s="143" t="str">
        <f t="shared" si="26"/>
        <v>Não apto</v>
      </c>
      <c r="AV68" s="143" t="str">
        <f t="shared" si="27"/>
        <v>Não apto</v>
      </c>
      <c r="AW68" s="143" t="str">
        <f t="shared" si="28"/>
        <v>Não apto</v>
      </c>
      <c r="AX68" s="143" t="str">
        <f t="shared" si="29"/>
        <v>Não apto</v>
      </c>
      <c r="AY68" s="143" t="str">
        <f t="shared" si="30"/>
        <v>Não apto</v>
      </c>
    </row>
    <row r="69" spans="1:51" ht="69" customHeight="1">
      <c r="A69" s="3" t="str">
        <f ca="1">IF(Tabela1[[#This Row],[Sigla Unidade Orçamentária]]&lt;&gt;"",TEXT(COUNTIF(INDIRECT(TEXT("C3:C",0)&amp;ROW()),Tabela1[[#This Row],[Sigla Unidade Orçamentária]]),"000")&amp;"-"&amp;Tabela1[[#This Row],[Sigla Unidade Orçamentária]]&amp;"-PLOA24","")</f>
        <v/>
      </c>
      <c r="B69" s="3" t="str">
        <f>IF(C69&lt;&gt;"",_xlfn.XLOOKUP(C69,'Apoio - Lista de UOs'!$A$3:$A$80,'Apoio - Lista de UOs'!$C$3:$C$80),"")</f>
        <v/>
      </c>
      <c r="G69" s="3" t="str">
        <f>IFERROR(VLOOKUP(F69,'Apoio - Funções-Programas'!A:B,2,0),"")</f>
        <v/>
      </c>
      <c r="I69" s="3" t="str">
        <f>IFERROR(VLOOKUP(H69,'Apoio - Funções-Programas'!D:E,2,0),"")</f>
        <v/>
      </c>
      <c r="K69" s="3" t="str">
        <f>IFERROR(VLOOKUP(J69,'Apoio - Funções-Programas'!G:H,2,0),"")</f>
        <v/>
      </c>
      <c r="M69" s="3" t="str">
        <f>IFERROR(VLOOKUP(L69,'Apoio - Lista de ações'!A:B,2,0),"")</f>
        <v/>
      </c>
      <c r="P69" s="145"/>
      <c r="Q69" s="3" t="str">
        <f>IFERROR(VLOOKUP(P69,'Apoio - Lista de NDs'!$A$22:$B$106,2,0),"")</f>
        <v/>
      </c>
      <c r="R69" s="143" t="str" cm="1">
        <f t="array" ref="R69">IFERROR(_xlfn.IFS(C69="FME","Todas_FME",C69="FUNDOSAUDE","Todas_FUNDOSAUDE",C69="FMAS","Todas_FMAS",C69="NITPREV","Todas_NITPREV",C69="NITPREVFIN","Todas_NITPREVFIN",C69="NITPREVPREV","Todas_NITPREVPREV",C69="NITTRANS","Todas_NITTRANS",C69="FUMTER","Todas_FUMTER",C69="FUHAB","Todas_FUHAB",C69="FMMU","Todas_FMMU",AND(C69&lt;&gt;"",C69&lt;&gt;"FME",C69&lt;&gt;"FUNDOSAUDE",C69&lt;&gt;"FMAS",C69&lt;&gt;"NITPREV",C69&lt;&gt;"NITPREVFIN",C69&lt;&gt;"NITPREVPREV",C69&lt;&gt;"NITTRANS",C69&lt;&gt;"FUMTER",C69&lt;&gt;"FUHAB",C69&lt;&gt;"FMMU"),"DEMAIS"),"")</f>
        <v/>
      </c>
      <c r="T69" s="3" t="str">
        <f>IFERROR(VLOOKUP(S69,'Apoio CO - Pré-LOA 2024'!B:D,3,0),"")</f>
        <v/>
      </c>
      <c r="U69" s="3" t="str">
        <f>IFERROR(VLOOKUP(RIGHT(Tabela1[[#This Row],[Fonte de Recursos]],2),'Apoio - Fontes e Detalhamentos'!A:B,2,0),"")</f>
        <v/>
      </c>
      <c r="V69" s="143" t="str" cm="1">
        <f t="array" ref="V69">IFERROR(_xlfn.IFS(C69="FME",_xlfn.CONCAT(C69,"_CO_","FR_",LEFT(S69,3)),C69="FUNDOSAUDE",_xlfn.CONCAT(C69,"_CO_","FR_",LEFT(S69,3)),C69="FMAS",_xlfn.CONCAT(C69,"_CO_","FR_",LEFT(S69,3)),C69="NITPREV",_xlfn.CONCAT(C69,"_CO_","FR_",LEFT(S69,3)),C69="NITPREVFIN",_xlfn.CONCAT(C69,"_CO_","FR_",LEFT(S69,3)),C69="NITPREVPREV",_xlfn.CONCAT(C69,"_CO_","FR_",LEFT(S69,3)),C69="NITTRANS",_xlfn.CONCAT(C69,"_CO_","FR_",LEFT(S69,3)),C69="FUMTER",_xlfn.CONCAT(C69,"_CO_","FR_",LEFT(S69,3)),C69="FUHAB",_xlfn.CONCAT(C69,"_CO_","FR_",LEFT(S69,3)),C69="FMMU",_xlfn.CONCAT(C69,"_CO_","FR_",LEFT(S69,3)),Tabela1[[#This Row],[Classif Fonte]]="DEMAIS",_xlfn.CONCAT(Tabela1[[#This Row],[Classif Fonte]],"_CO_","FR_",LEFT(S69,3))),"")</f>
        <v/>
      </c>
      <c r="W69" s="145"/>
      <c r="X69" s="3" t="str">
        <f>IFERROR(VLOOKUP(W69,'Apoio CO - Pré-LOA 2024'!G:H,2,0),"")</f>
        <v/>
      </c>
      <c r="AB69" s="144"/>
      <c r="AK69" s="143" t="str">
        <f t="shared" si="21"/>
        <v>Meta_NA</v>
      </c>
      <c r="AM69" s="17" t="str">
        <f>IFERROR(VLOOKUP(AL69,'Apoio - Plano de Metas 2023'!C:D,2,0),"")</f>
        <v/>
      </c>
      <c r="AP69" s="143" t="str">
        <f t="shared" si="22"/>
        <v>Não apto</v>
      </c>
      <c r="AQ69" s="143" t="str">
        <f t="shared" si="23"/>
        <v>Não apto</v>
      </c>
      <c r="AR69" s="143" t="str">
        <f>IFERROR(VLOOKUP(C69,Função_Padrão!G:H,2,0),"Não apto")</f>
        <v>Não apto</v>
      </c>
      <c r="AS69" s="143" t="str">
        <f t="shared" si="24"/>
        <v>Não apto</v>
      </c>
      <c r="AT69" s="143" t="str">
        <f t="shared" si="25"/>
        <v>Não apto</v>
      </c>
      <c r="AU69" s="143" t="str">
        <f t="shared" si="26"/>
        <v>Não apto</v>
      </c>
      <c r="AV69" s="143" t="str">
        <f t="shared" si="27"/>
        <v>Não apto</v>
      </c>
      <c r="AW69" s="143" t="str">
        <f t="shared" si="28"/>
        <v>Não apto</v>
      </c>
      <c r="AX69" s="143" t="str">
        <f t="shared" si="29"/>
        <v>Não apto</v>
      </c>
      <c r="AY69" s="143" t="str">
        <f t="shared" si="30"/>
        <v>Não apto</v>
      </c>
    </row>
    <row r="70" spans="1:51" ht="69" customHeight="1">
      <c r="A70" s="3" t="str">
        <f ca="1">IF(Tabela1[[#This Row],[Sigla Unidade Orçamentária]]&lt;&gt;"",TEXT(COUNTIF(INDIRECT(TEXT("C3:C",0)&amp;ROW()),Tabela1[[#This Row],[Sigla Unidade Orçamentária]]),"000")&amp;"-"&amp;Tabela1[[#This Row],[Sigla Unidade Orçamentária]]&amp;"-PLOA24","")</f>
        <v/>
      </c>
      <c r="B70" s="3" t="str">
        <f>IF(C70&lt;&gt;"",_xlfn.XLOOKUP(C70,'Apoio - Lista de UOs'!$A$3:$A$80,'Apoio - Lista de UOs'!$C$3:$C$80),"")</f>
        <v/>
      </c>
      <c r="G70" s="3" t="str">
        <f>IFERROR(VLOOKUP(F70,'Apoio - Funções-Programas'!A:B,2,0),"")</f>
        <v/>
      </c>
      <c r="I70" s="3" t="str">
        <f>IFERROR(VLOOKUP(H70,'Apoio - Funções-Programas'!D:E,2,0),"")</f>
        <v/>
      </c>
      <c r="K70" s="3" t="str">
        <f>IFERROR(VLOOKUP(J70,'Apoio - Funções-Programas'!G:H,2,0),"")</f>
        <v/>
      </c>
      <c r="M70" s="3" t="str">
        <f>IFERROR(VLOOKUP(L70,'Apoio - Lista de ações'!A:B,2,0),"")</f>
        <v/>
      </c>
      <c r="P70" s="145"/>
      <c r="Q70" s="3" t="str">
        <f>IFERROR(VLOOKUP(P70,'Apoio - Lista de NDs'!$A$22:$B$106,2,0),"")</f>
        <v/>
      </c>
      <c r="R70" s="143" t="str" cm="1">
        <f t="array" ref="R70">IFERROR(_xlfn.IFS(C70="FME","Todas_FME",C70="FUNDOSAUDE","Todas_FUNDOSAUDE",C70="FMAS","Todas_FMAS",C70="NITPREV","Todas_NITPREV",C70="NITPREVFIN","Todas_NITPREVFIN",C70="NITPREVPREV","Todas_NITPREVPREV",C70="NITTRANS","Todas_NITTRANS",C70="FUMTER","Todas_FUMTER",C70="FUHAB","Todas_FUHAB",C70="FMMU","Todas_FMMU",AND(C70&lt;&gt;"",C70&lt;&gt;"FME",C70&lt;&gt;"FUNDOSAUDE",C70&lt;&gt;"FMAS",C70&lt;&gt;"NITPREV",C70&lt;&gt;"NITPREVFIN",C70&lt;&gt;"NITPREVPREV",C70&lt;&gt;"NITTRANS",C70&lt;&gt;"FUMTER",C70&lt;&gt;"FUHAB",C70&lt;&gt;"FMMU"),"DEMAIS"),"")</f>
        <v/>
      </c>
      <c r="T70" s="3" t="str">
        <f>IFERROR(VLOOKUP(S70,'Apoio CO - Pré-LOA 2024'!B:D,3,0),"")</f>
        <v/>
      </c>
      <c r="U70" s="3" t="str">
        <f>IFERROR(VLOOKUP(RIGHT(Tabela1[[#This Row],[Fonte de Recursos]],2),'Apoio - Fontes e Detalhamentos'!A:B,2,0),"")</f>
        <v/>
      </c>
      <c r="V70" s="143" t="str" cm="1">
        <f t="array" ref="V70">IFERROR(_xlfn.IFS(C70="FME",_xlfn.CONCAT(C70,"_CO_","FR_",LEFT(S70,3)),C70="FUNDOSAUDE",_xlfn.CONCAT(C70,"_CO_","FR_",LEFT(S70,3)),C70="FMAS",_xlfn.CONCAT(C70,"_CO_","FR_",LEFT(S70,3)),C70="NITPREV",_xlfn.CONCAT(C70,"_CO_","FR_",LEFT(S70,3)),C70="NITPREVFIN",_xlfn.CONCAT(C70,"_CO_","FR_",LEFT(S70,3)),C70="NITPREVPREV",_xlfn.CONCAT(C70,"_CO_","FR_",LEFT(S70,3)),C70="NITTRANS",_xlfn.CONCAT(C70,"_CO_","FR_",LEFT(S70,3)),C70="FUMTER",_xlfn.CONCAT(C70,"_CO_","FR_",LEFT(S70,3)),C70="FUHAB",_xlfn.CONCAT(C70,"_CO_","FR_",LEFT(S70,3)),C70="FMMU",_xlfn.CONCAT(C70,"_CO_","FR_",LEFT(S70,3)),Tabela1[[#This Row],[Classif Fonte]]="DEMAIS",_xlfn.CONCAT(Tabela1[[#This Row],[Classif Fonte]],"_CO_","FR_",LEFT(S70,3))),"")</f>
        <v/>
      </c>
      <c r="W70" s="145"/>
      <c r="X70" s="3" t="str">
        <f>IFERROR(VLOOKUP(W70,'Apoio CO - Pré-LOA 2024'!G:H,2,0),"")</f>
        <v/>
      </c>
      <c r="AB70" s="144"/>
      <c r="AK70" s="143" t="str">
        <f t="shared" si="21"/>
        <v>Meta_NA</v>
      </c>
      <c r="AM70" s="17" t="str">
        <f>IFERROR(VLOOKUP(AL70,'Apoio - Plano de Metas 2023'!C:D,2,0),"")</f>
        <v/>
      </c>
      <c r="AP70" s="143" t="str">
        <f t="shared" si="22"/>
        <v>Não apto</v>
      </c>
      <c r="AQ70" s="143" t="str">
        <f t="shared" si="23"/>
        <v>Não apto</v>
      </c>
      <c r="AR70" s="143" t="str">
        <f>IFERROR(VLOOKUP(C70,Função_Padrão!G:H,2,0),"Não apto")</f>
        <v>Não apto</v>
      </c>
      <c r="AS70" s="143" t="str">
        <f t="shared" si="24"/>
        <v>Não apto</v>
      </c>
      <c r="AT70" s="143" t="str">
        <f t="shared" si="25"/>
        <v>Não apto</v>
      </c>
      <c r="AU70" s="143" t="str">
        <f t="shared" si="26"/>
        <v>Não apto</v>
      </c>
      <c r="AV70" s="143" t="str">
        <f t="shared" si="27"/>
        <v>Não apto</v>
      </c>
      <c r="AW70" s="143" t="str">
        <f t="shared" si="28"/>
        <v>Não apto</v>
      </c>
      <c r="AX70" s="143" t="str">
        <f t="shared" si="29"/>
        <v>Não apto</v>
      </c>
      <c r="AY70" s="143" t="str">
        <f t="shared" si="30"/>
        <v>Não apto</v>
      </c>
    </row>
    <row r="71" spans="1:51" ht="69" customHeight="1">
      <c r="A71" s="3" t="str">
        <f ca="1">IF(Tabela1[[#This Row],[Sigla Unidade Orçamentária]]&lt;&gt;"",TEXT(COUNTIF(INDIRECT(TEXT("C3:C",0)&amp;ROW()),Tabela1[[#This Row],[Sigla Unidade Orçamentária]]),"000")&amp;"-"&amp;Tabela1[[#This Row],[Sigla Unidade Orçamentária]]&amp;"-PLOA24","")</f>
        <v/>
      </c>
      <c r="B71" s="3" t="str">
        <f>IF(C71&lt;&gt;"",_xlfn.XLOOKUP(C71,'Apoio - Lista de UOs'!$A$3:$A$80,'Apoio - Lista de UOs'!$C$3:$C$80),"")</f>
        <v/>
      </c>
      <c r="G71" s="3" t="str">
        <f>IFERROR(VLOOKUP(F71,'Apoio - Funções-Programas'!A:B,2,0),"")</f>
        <v/>
      </c>
      <c r="I71" s="3" t="str">
        <f>IFERROR(VLOOKUP(H71,'Apoio - Funções-Programas'!D:E,2,0),"")</f>
        <v/>
      </c>
      <c r="K71" s="3" t="str">
        <f>IFERROR(VLOOKUP(J71,'Apoio - Funções-Programas'!G:H,2,0),"")</f>
        <v/>
      </c>
      <c r="M71" s="3" t="str">
        <f>IFERROR(VLOOKUP(L71,'Apoio - Lista de ações'!A:B,2,0),"")</f>
        <v/>
      </c>
      <c r="P71" s="145"/>
      <c r="Q71" s="3" t="str">
        <f>IFERROR(VLOOKUP(P71,'Apoio - Lista de NDs'!$A$22:$B$106,2,0),"")</f>
        <v/>
      </c>
      <c r="R71" s="143" t="str" cm="1">
        <f t="array" ref="R71">IFERROR(_xlfn.IFS(C71="FME","Todas_FME",C71="FUNDOSAUDE","Todas_FUNDOSAUDE",C71="FMAS","Todas_FMAS",C71="NITPREV","Todas_NITPREV",C71="NITPREVFIN","Todas_NITPREVFIN",C71="NITPREVPREV","Todas_NITPREVPREV",C71="NITTRANS","Todas_NITTRANS",C71="FUMTER","Todas_FUMTER",C71="FUHAB","Todas_FUHAB",C71="FMMU","Todas_FMMU",AND(C71&lt;&gt;"",C71&lt;&gt;"FME",C71&lt;&gt;"FUNDOSAUDE",C71&lt;&gt;"FMAS",C71&lt;&gt;"NITPREV",C71&lt;&gt;"NITPREVFIN",C71&lt;&gt;"NITPREVPREV",C71&lt;&gt;"NITTRANS",C71&lt;&gt;"FUMTER",C71&lt;&gt;"FUHAB",C71&lt;&gt;"FMMU"),"DEMAIS"),"")</f>
        <v/>
      </c>
      <c r="T71" s="3" t="str">
        <f>IFERROR(VLOOKUP(S71,'Apoio CO - Pré-LOA 2024'!B:D,3,0),"")</f>
        <v/>
      </c>
      <c r="U71" s="3" t="str">
        <f>IFERROR(VLOOKUP(RIGHT(Tabela1[[#This Row],[Fonte de Recursos]],2),'Apoio - Fontes e Detalhamentos'!A:B,2,0),"")</f>
        <v/>
      </c>
      <c r="V71" s="143" t="str" cm="1">
        <f t="array" ref="V71">IFERROR(_xlfn.IFS(C71="FME",_xlfn.CONCAT(C71,"_CO_","FR_",LEFT(S71,3)),C71="FUNDOSAUDE",_xlfn.CONCAT(C71,"_CO_","FR_",LEFT(S71,3)),C71="FMAS",_xlfn.CONCAT(C71,"_CO_","FR_",LEFT(S71,3)),C71="NITPREV",_xlfn.CONCAT(C71,"_CO_","FR_",LEFT(S71,3)),C71="NITPREVFIN",_xlfn.CONCAT(C71,"_CO_","FR_",LEFT(S71,3)),C71="NITPREVPREV",_xlfn.CONCAT(C71,"_CO_","FR_",LEFT(S71,3)),C71="NITTRANS",_xlfn.CONCAT(C71,"_CO_","FR_",LEFT(S71,3)),C71="FUMTER",_xlfn.CONCAT(C71,"_CO_","FR_",LEFT(S71,3)),C71="FUHAB",_xlfn.CONCAT(C71,"_CO_","FR_",LEFT(S71,3)),C71="FMMU",_xlfn.CONCAT(C71,"_CO_","FR_",LEFT(S71,3)),Tabela1[[#This Row],[Classif Fonte]]="DEMAIS",_xlfn.CONCAT(Tabela1[[#This Row],[Classif Fonte]],"_CO_","FR_",LEFT(S71,3))),"")</f>
        <v/>
      </c>
      <c r="W71" s="145"/>
      <c r="X71" s="3" t="str">
        <f>IFERROR(VLOOKUP(W71,'Apoio CO - Pré-LOA 2024'!G:H,2,0),"")</f>
        <v/>
      </c>
      <c r="AB71" s="144"/>
      <c r="AK71" s="143" t="str">
        <f t="shared" si="21"/>
        <v>Meta_NA</v>
      </c>
      <c r="AM71" s="17" t="str">
        <f>IFERROR(VLOOKUP(AL71,'Apoio - Plano de Metas 2023'!C:D,2,0),"")</f>
        <v/>
      </c>
      <c r="AP71" s="143" t="str">
        <f t="shared" si="22"/>
        <v>Não apto</v>
      </c>
      <c r="AQ71" s="143" t="str">
        <f t="shared" si="23"/>
        <v>Não apto</v>
      </c>
      <c r="AR71" s="143" t="str">
        <f>IFERROR(VLOOKUP(C71,Função_Padrão!G:H,2,0),"Não apto")</f>
        <v>Não apto</v>
      </c>
      <c r="AS71" s="143" t="str">
        <f t="shared" si="24"/>
        <v>Não apto</v>
      </c>
      <c r="AT71" s="143" t="str">
        <f t="shared" si="25"/>
        <v>Não apto</v>
      </c>
      <c r="AU71" s="143" t="str">
        <f t="shared" si="26"/>
        <v>Não apto</v>
      </c>
      <c r="AV71" s="143" t="str">
        <f t="shared" si="27"/>
        <v>Não apto</v>
      </c>
      <c r="AW71" s="143" t="str">
        <f t="shared" si="28"/>
        <v>Não apto</v>
      </c>
      <c r="AX71" s="143" t="str">
        <f t="shared" si="29"/>
        <v>Não apto</v>
      </c>
      <c r="AY71" s="143" t="str">
        <f t="shared" si="30"/>
        <v>Não apto</v>
      </c>
    </row>
    <row r="72" spans="1:51" ht="69" customHeight="1">
      <c r="A72" s="3" t="str">
        <f ca="1">IF(Tabela1[[#This Row],[Sigla Unidade Orçamentária]]&lt;&gt;"",TEXT(COUNTIF(INDIRECT(TEXT("C3:C",0)&amp;ROW()),Tabela1[[#This Row],[Sigla Unidade Orçamentária]]),"000")&amp;"-"&amp;Tabela1[[#This Row],[Sigla Unidade Orçamentária]]&amp;"-PLOA24","")</f>
        <v/>
      </c>
      <c r="B72" s="3" t="str">
        <f>IF(C72&lt;&gt;"",_xlfn.XLOOKUP(C72,'Apoio - Lista de UOs'!$A$3:$A$80,'Apoio - Lista de UOs'!$C$3:$C$80),"")</f>
        <v/>
      </c>
      <c r="G72" s="3" t="str">
        <f>IFERROR(VLOOKUP(F72,'Apoio - Funções-Programas'!A:B,2,0),"")</f>
        <v/>
      </c>
      <c r="I72" s="3" t="str">
        <f>IFERROR(VLOOKUP(H72,'Apoio - Funções-Programas'!D:E,2,0),"")</f>
        <v/>
      </c>
      <c r="K72" s="3" t="str">
        <f>IFERROR(VLOOKUP(J72,'Apoio - Funções-Programas'!G:H,2,0),"")</f>
        <v/>
      </c>
      <c r="M72" s="3" t="str">
        <f>IFERROR(VLOOKUP(L72,'Apoio - Lista de ações'!A:B,2,0),"")</f>
        <v/>
      </c>
      <c r="P72" s="145"/>
      <c r="Q72" s="3" t="str">
        <f>IFERROR(VLOOKUP(P72,'Apoio - Lista de NDs'!$A$22:$B$106,2,0),"")</f>
        <v/>
      </c>
      <c r="R72" s="143" t="str" cm="1">
        <f t="array" ref="R72">IFERROR(_xlfn.IFS(C72="FME","Todas_FME",C72="FUNDOSAUDE","Todas_FUNDOSAUDE",C72="FMAS","Todas_FMAS",C72="NITPREV","Todas_NITPREV",C72="NITPREVFIN","Todas_NITPREVFIN",C72="NITPREVPREV","Todas_NITPREVPREV",C72="NITTRANS","Todas_NITTRANS",C72="FUMTER","Todas_FUMTER",C72="FUHAB","Todas_FUHAB",C72="FMMU","Todas_FMMU",AND(C72&lt;&gt;"",C72&lt;&gt;"FME",C72&lt;&gt;"FUNDOSAUDE",C72&lt;&gt;"FMAS",C72&lt;&gt;"NITPREV",C72&lt;&gt;"NITPREVFIN",C72&lt;&gt;"NITPREVPREV",C72&lt;&gt;"NITTRANS",C72&lt;&gt;"FUMTER",C72&lt;&gt;"FUHAB",C72&lt;&gt;"FMMU"),"DEMAIS"),"")</f>
        <v/>
      </c>
      <c r="T72" s="3" t="str">
        <f>IFERROR(VLOOKUP(S72,'Apoio CO - Pré-LOA 2024'!B:D,3,0),"")</f>
        <v/>
      </c>
      <c r="U72" s="3" t="str">
        <f>IFERROR(VLOOKUP(RIGHT(Tabela1[[#This Row],[Fonte de Recursos]],2),'Apoio - Fontes e Detalhamentos'!A:B,2,0),"")</f>
        <v/>
      </c>
      <c r="V72" s="143" t="str" cm="1">
        <f t="array" ref="V72">IFERROR(_xlfn.IFS(C72="FME",_xlfn.CONCAT(C72,"_CO_","FR_",LEFT(S72,3)),C72="FUNDOSAUDE",_xlfn.CONCAT(C72,"_CO_","FR_",LEFT(S72,3)),C72="FMAS",_xlfn.CONCAT(C72,"_CO_","FR_",LEFT(S72,3)),C72="NITPREV",_xlfn.CONCAT(C72,"_CO_","FR_",LEFT(S72,3)),C72="NITPREVFIN",_xlfn.CONCAT(C72,"_CO_","FR_",LEFT(S72,3)),C72="NITPREVPREV",_xlfn.CONCAT(C72,"_CO_","FR_",LEFT(S72,3)),C72="NITTRANS",_xlfn.CONCAT(C72,"_CO_","FR_",LEFT(S72,3)),C72="FUMTER",_xlfn.CONCAT(C72,"_CO_","FR_",LEFT(S72,3)),C72="FUHAB",_xlfn.CONCAT(C72,"_CO_","FR_",LEFT(S72,3)),C72="FMMU",_xlfn.CONCAT(C72,"_CO_","FR_",LEFT(S72,3)),Tabela1[[#This Row],[Classif Fonte]]="DEMAIS",_xlfn.CONCAT(Tabela1[[#This Row],[Classif Fonte]],"_CO_","FR_",LEFT(S72,3))),"")</f>
        <v/>
      </c>
      <c r="W72" s="145"/>
      <c r="X72" s="3" t="str">
        <f>IFERROR(VLOOKUP(W72,'Apoio CO - Pré-LOA 2024'!G:H,2,0),"")</f>
        <v/>
      </c>
      <c r="AB72" s="144"/>
      <c r="AK72" s="143" t="str">
        <f t="shared" si="21"/>
        <v>Meta_NA</v>
      </c>
      <c r="AM72" s="17" t="str">
        <f>IFERROR(VLOOKUP(AL72,'Apoio - Plano de Metas 2023'!C:D,2,0),"")</f>
        <v/>
      </c>
      <c r="AP72" s="143" t="str">
        <f t="shared" si="22"/>
        <v>Não apto</v>
      </c>
      <c r="AQ72" s="143" t="str">
        <f t="shared" si="23"/>
        <v>Não apto</v>
      </c>
      <c r="AR72" s="143" t="str">
        <f>IFERROR(VLOOKUP(C72,Função_Padrão!G:H,2,0),"Não apto")</f>
        <v>Não apto</v>
      </c>
      <c r="AS72" s="143" t="str">
        <f t="shared" si="24"/>
        <v>Não apto</v>
      </c>
      <c r="AT72" s="143" t="str">
        <f t="shared" si="25"/>
        <v>Não apto</v>
      </c>
      <c r="AU72" s="143" t="str">
        <f t="shared" si="26"/>
        <v>Não apto</v>
      </c>
      <c r="AV72" s="143" t="str">
        <f t="shared" si="27"/>
        <v>Não apto</v>
      </c>
      <c r="AW72" s="143" t="str">
        <f t="shared" si="28"/>
        <v>Não apto</v>
      </c>
      <c r="AX72" s="143" t="str">
        <f t="shared" si="29"/>
        <v>Não apto</v>
      </c>
      <c r="AY72" s="143" t="str">
        <f t="shared" si="30"/>
        <v>Não apto</v>
      </c>
    </row>
    <row r="73" spans="1:51" ht="69" customHeight="1">
      <c r="A73" s="3" t="str">
        <f ca="1">IF(Tabela1[[#This Row],[Sigla Unidade Orçamentária]]&lt;&gt;"",TEXT(COUNTIF(INDIRECT(TEXT("C3:C",0)&amp;ROW()),Tabela1[[#This Row],[Sigla Unidade Orçamentária]]),"000")&amp;"-"&amp;Tabela1[[#This Row],[Sigla Unidade Orçamentária]]&amp;"-PLOA24","")</f>
        <v/>
      </c>
      <c r="B73" s="3" t="str">
        <f>IF(C73&lt;&gt;"",_xlfn.XLOOKUP(C73,'Apoio - Lista de UOs'!$A$3:$A$80,'Apoio - Lista de UOs'!$C$3:$C$80),"")</f>
        <v/>
      </c>
      <c r="G73" s="3" t="str">
        <f>IFERROR(VLOOKUP(F73,'Apoio - Funções-Programas'!A:B,2,0),"")</f>
        <v/>
      </c>
      <c r="I73" s="3" t="str">
        <f>IFERROR(VLOOKUP(H73,'Apoio - Funções-Programas'!D:E,2,0),"")</f>
        <v/>
      </c>
      <c r="K73" s="3" t="str">
        <f>IFERROR(VLOOKUP(J73,'Apoio - Funções-Programas'!G:H,2,0),"")</f>
        <v/>
      </c>
      <c r="M73" s="3" t="str">
        <f>IFERROR(VLOOKUP(L73,'Apoio - Lista de ações'!A:B,2,0),"")</f>
        <v/>
      </c>
      <c r="P73" s="145"/>
      <c r="Q73" s="3" t="str">
        <f>IFERROR(VLOOKUP(P73,'Apoio - Lista de NDs'!$A$22:$B$106,2,0),"")</f>
        <v/>
      </c>
      <c r="R73" s="143" t="str" cm="1">
        <f t="array" ref="R73">IFERROR(_xlfn.IFS(C73="FME","Todas_FME",C73="FUNDOSAUDE","Todas_FUNDOSAUDE",C73="FMAS","Todas_FMAS",C73="NITPREV","Todas_NITPREV",C73="NITPREVFIN","Todas_NITPREVFIN",C73="NITPREVPREV","Todas_NITPREVPREV",C73="NITTRANS","Todas_NITTRANS",C73="FUMTER","Todas_FUMTER",C73="FUHAB","Todas_FUHAB",C73="FMMU","Todas_FMMU",AND(C73&lt;&gt;"",C73&lt;&gt;"FME",C73&lt;&gt;"FUNDOSAUDE",C73&lt;&gt;"FMAS",C73&lt;&gt;"NITPREV",C73&lt;&gt;"NITPREVFIN",C73&lt;&gt;"NITPREVPREV",C73&lt;&gt;"NITTRANS",C73&lt;&gt;"FUMTER",C73&lt;&gt;"FUHAB",C73&lt;&gt;"FMMU"),"DEMAIS"),"")</f>
        <v/>
      </c>
      <c r="T73" s="3" t="str">
        <f>IFERROR(VLOOKUP(S73,'Apoio CO - Pré-LOA 2024'!B:D,3,0),"")</f>
        <v/>
      </c>
      <c r="U73" s="3" t="str">
        <f>IFERROR(VLOOKUP(RIGHT(Tabela1[[#This Row],[Fonte de Recursos]],2),'Apoio - Fontes e Detalhamentos'!A:B,2,0),"")</f>
        <v/>
      </c>
      <c r="V73" s="143" t="str" cm="1">
        <f t="array" ref="V73">IFERROR(_xlfn.IFS(C73="FME",_xlfn.CONCAT(C73,"_CO_","FR_",LEFT(S73,3)),C73="FUNDOSAUDE",_xlfn.CONCAT(C73,"_CO_","FR_",LEFT(S73,3)),C73="FMAS",_xlfn.CONCAT(C73,"_CO_","FR_",LEFT(S73,3)),C73="NITPREV",_xlfn.CONCAT(C73,"_CO_","FR_",LEFT(S73,3)),C73="NITPREVFIN",_xlfn.CONCAT(C73,"_CO_","FR_",LEFT(S73,3)),C73="NITPREVPREV",_xlfn.CONCAT(C73,"_CO_","FR_",LEFT(S73,3)),C73="NITTRANS",_xlfn.CONCAT(C73,"_CO_","FR_",LEFT(S73,3)),C73="FUMTER",_xlfn.CONCAT(C73,"_CO_","FR_",LEFT(S73,3)),C73="FUHAB",_xlfn.CONCAT(C73,"_CO_","FR_",LEFT(S73,3)),C73="FMMU",_xlfn.CONCAT(C73,"_CO_","FR_",LEFT(S73,3)),Tabela1[[#This Row],[Classif Fonte]]="DEMAIS",_xlfn.CONCAT(Tabela1[[#This Row],[Classif Fonte]],"_CO_","FR_",LEFT(S73,3))),"")</f>
        <v/>
      </c>
      <c r="W73" s="145"/>
      <c r="X73" s="3" t="str">
        <f>IFERROR(VLOOKUP(W73,'Apoio CO - Pré-LOA 2024'!G:H,2,0),"")</f>
        <v/>
      </c>
      <c r="AB73" s="144"/>
      <c r="AK73" s="143" t="str">
        <f t="shared" si="21"/>
        <v>Meta_NA</v>
      </c>
      <c r="AM73" s="17" t="str">
        <f>IFERROR(VLOOKUP(AL73,'Apoio - Plano de Metas 2023'!C:D,2,0),"")</f>
        <v/>
      </c>
      <c r="AP73" s="143" t="str">
        <f t="shared" si="22"/>
        <v>Não apto</v>
      </c>
      <c r="AQ73" s="143" t="str">
        <f t="shared" si="23"/>
        <v>Não apto</v>
      </c>
      <c r="AR73" s="143" t="str">
        <f>IFERROR(VLOOKUP(C73,Função_Padrão!G:H,2,0),"Não apto")</f>
        <v>Não apto</v>
      </c>
      <c r="AS73" s="143" t="str">
        <f t="shared" si="24"/>
        <v>Não apto</v>
      </c>
      <c r="AT73" s="143" t="str">
        <f t="shared" si="25"/>
        <v>Não apto</v>
      </c>
      <c r="AU73" s="143" t="str">
        <f t="shared" si="26"/>
        <v>Não apto</v>
      </c>
      <c r="AV73" s="143" t="str">
        <f t="shared" si="27"/>
        <v>Não apto</v>
      </c>
      <c r="AW73" s="143" t="str">
        <f t="shared" si="28"/>
        <v>Não apto</v>
      </c>
      <c r="AX73" s="143" t="str">
        <f t="shared" si="29"/>
        <v>Não apto</v>
      </c>
      <c r="AY73" s="143" t="str">
        <f t="shared" si="30"/>
        <v>Não apto</v>
      </c>
    </row>
    <row r="74" spans="1:51" ht="69" customHeight="1">
      <c r="A74" s="3" t="str">
        <f ca="1">IF(Tabela1[[#This Row],[Sigla Unidade Orçamentária]]&lt;&gt;"",TEXT(COUNTIF(INDIRECT(TEXT("C3:C",0)&amp;ROW()),Tabela1[[#This Row],[Sigla Unidade Orçamentária]]),"000")&amp;"-"&amp;Tabela1[[#This Row],[Sigla Unidade Orçamentária]]&amp;"-PLOA24","")</f>
        <v/>
      </c>
      <c r="B74" s="3" t="str">
        <f>IF(C74&lt;&gt;"",_xlfn.XLOOKUP(C74,'Apoio - Lista de UOs'!$A$3:$A$80,'Apoio - Lista de UOs'!$C$3:$C$80),"")</f>
        <v/>
      </c>
      <c r="G74" s="3" t="str">
        <f>IFERROR(VLOOKUP(F74,'Apoio - Funções-Programas'!A:B,2,0),"")</f>
        <v/>
      </c>
      <c r="I74" s="3" t="str">
        <f>IFERROR(VLOOKUP(H74,'Apoio - Funções-Programas'!D:E,2,0),"")</f>
        <v/>
      </c>
      <c r="K74" s="3" t="str">
        <f>IFERROR(VLOOKUP(J74,'Apoio - Funções-Programas'!G:H,2,0),"")</f>
        <v/>
      </c>
      <c r="M74" s="3" t="str">
        <f>IFERROR(VLOOKUP(L74,'Apoio - Lista de ações'!A:B,2,0),"")</f>
        <v/>
      </c>
      <c r="P74" s="145"/>
      <c r="Q74" s="3" t="str">
        <f>IFERROR(VLOOKUP(P74,'Apoio - Lista de NDs'!$A$22:$B$106,2,0),"")</f>
        <v/>
      </c>
      <c r="R74" s="143" t="str" cm="1">
        <f t="array" ref="R74">IFERROR(_xlfn.IFS(C74="FME","Todas_FME",C74="FUNDOSAUDE","Todas_FUNDOSAUDE",C74="FMAS","Todas_FMAS",C74="NITPREV","Todas_NITPREV",C74="NITPREVFIN","Todas_NITPREVFIN",C74="NITPREVPREV","Todas_NITPREVPREV",C74="NITTRANS","Todas_NITTRANS",C74="FUMTER","Todas_FUMTER",C74="FUHAB","Todas_FUHAB",C74="FMMU","Todas_FMMU",AND(C74&lt;&gt;"",C74&lt;&gt;"FME",C74&lt;&gt;"FUNDOSAUDE",C74&lt;&gt;"FMAS",C74&lt;&gt;"NITPREV",C74&lt;&gt;"NITPREVFIN",C74&lt;&gt;"NITPREVPREV",C74&lt;&gt;"NITTRANS",C74&lt;&gt;"FUMTER",C74&lt;&gt;"FUHAB",C74&lt;&gt;"FMMU"),"DEMAIS"),"")</f>
        <v/>
      </c>
      <c r="T74" s="3" t="str">
        <f>IFERROR(VLOOKUP(S74,'Apoio CO - Pré-LOA 2024'!B:D,3,0),"")</f>
        <v/>
      </c>
      <c r="U74" s="3" t="str">
        <f>IFERROR(VLOOKUP(RIGHT(Tabela1[[#This Row],[Fonte de Recursos]],2),'Apoio - Fontes e Detalhamentos'!A:B,2,0),"")</f>
        <v/>
      </c>
      <c r="V74" s="143" t="str" cm="1">
        <f t="array" ref="V74">IFERROR(_xlfn.IFS(C74="FME",_xlfn.CONCAT(C74,"_CO_","FR_",LEFT(S74,3)),C74="FUNDOSAUDE",_xlfn.CONCAT(C74,"_CO_","FR_",LEFT(S74,3)),C74="FMAS",_xlfn.CONCAT(C74,"_CO_","FR_",LEFT(S74,3)),C74="NITPREV",_xlfn.CONCAT(C74,"_CO_","FR_",LEFT(S74,3)),C74="NITPREVFIN",_xlfn.CONCAT(C74,"_CO_","FR_",LEFT(S74,3)),C74="NITPREVPREV",_xlfn.CONCAT(C74,"_CO_","FR_",LEFT(S74,3)),C74="NITTRANS",_xlfn.CONCAT(C74,"_CO_","FR_",LEFT(S74,3)),C74="FUMTER",_xlfn.CONCAT(C74,"_CO_","FR_",LEFT(S74,3)),C74="FUHAB",_xlfn.CONCAT(C74,"_CO_","FR_",LEFT(S74,3)),C74="FMMU",_xlfn.CONCAT(C74,"_CO_","FR_",LEFT(S74,3)),Tabela1[[#This Row],[Classif Fonte]]="DEMAIS",_xlfn.CONCAT(Tabela1[[#This Row],[Classif Fonte]],"_CO_","FR_",LEFT(S74,3))),"")</f>
        <v/>
      </c>
      <c r="W74" s="145"/>
      <c r="X74" s="3" t="str">
        <f>IFERROR(VLOOKUP(W74,'Apoio CO - Pré-LOA 2024'!G:H,2,0),"")</f>
        <v/>
      </c>
      <c r="AB74" s="144"/>
      <c r="AK74" s="143" t="str">
        <f t="shared" si="21"/>
        <v>Meta_NA</v>
      </c>
      <c r="AM74" s="17" t="str">
        <f>IFERROR(VLOOKUP(AL74,'Apoio - Plano de Metas 2023'!C:D,2,0),"")</f>
        <v/>
      </c>
      <c r="AP74" s="143" t="str">
        <f t="shared" si="22"/>
        <v>Não apto</v>
      </c>
      <c r="AQ74" s="143" t="str">
        <f t="shared" si="23"/>
        <v>Não apto</v>
      </c>
      <c r="AR74" s="143" t="str">
        <f>IFERROR(VLOOKUP(C74,Função_Padrão!G:H,2,0),"Não apto")</f>
        <v>Não apto</v>
      </c>
      <c r="AS74" s="143" t="str">
        <f t="shared" si="24"/>
        <v>Não apto</v>
      </c>
      <c r="AT74" s="143" t="str">
        <f t="shared" si="25"/>
        <v>Não apto</v>
      </c>
      <c r="AU74" s="143" t="str">
        <f t="shared" si="26"/>
        <v>Não apto</v>
      </c>
      <c r="AV74" s="143" t="str">
        <f t="shared" si="27"/>
        <v>Não apto</v>
      </c>
      <c r="AW74" s="143" t="str">
        <f t="shared" si="28"/>
        <v>Não apto</v>
      </c>
      <c r="AX74" s="143" t="str">
        <f t="shared" si="29"/>
        <v>Não apto</v>
      </c>
      <c r="AY74" s="143" t="str">
        <f t="shared" si="30"/>
        <v>Não apto</v>
      </c>
    </row>
    <row r="75" spans="1:51" ht="69" customHeight="1">
      <c r="A75" s="3" t="str">
        <f ca="1">IF(Tabela1[[#This Row],[Sigla Unidade Orçamentária]]&lt;&gt;"",TEXT(COUNTIF(INDIRECT(TEXT("C3:C",0)&amp;ROW()),Tabela1[[#This Row],[Sigla Unidade Orçamentária]]),"000")&amp;"-"&amp;Tabela1[[#This Row],[Sigla Unidade Orçamentária]]&amp;"-PLOA24","")</f>
        <v/>
      </c>
      <c r="B75" s="3" t="str">
        <f>IF(C75&lt;&gt;"",_xlfn.XLOOKUP(C75,'Apoio - Lista de UOs'!$A$3:$A$80,'Apoio - Lista de UOs'!$C$3:$C$80),"")</f>
        <v/>
      </c>
      <c r="G75" s="3" t="str">
        <f>IFERROR(VLOOKUP(F75,'Apoio - Funções-Programas'!A:B,2,0),"")</f>
        <v/>
      </c>
      <c r="I75" s="3" t="str">
        <f>IFERROR(VLOOKUP(H75,'Apoio - Funções-Programas'!D:E,2,0),"")</f>
        <v/>
      </c>
      <c r="K75" s="3" t="str">
        <f>IFERROR(VLOOKUP(J75,'Apoio - Funções-Programas'!G:H,2,0),"")</f>
        <v/>
      </c>
      <c r="M75" s="3" t="str">
        <f>IFERROR(VLOOKUP(L75,'Apoio - Lista de ações'!A:B,2,0),"")</f>
        <v/>
      </c>
      <c r="P75" s="145"/>
      <c r="Q75" s="3" t="str">
        <f>IFERROR(VLOOKUP(P75,'Apoio - Lista de NDs'!$A$22:$B$106,2,0),"")</f>
        <v/>
      </c>
      <c r="R75" s="143" t="str" cm="1">
        <f t="array" ref="R75">IFERROR(_xlfn.IFS(C75="FME","Todas_FME",C75="FUNDOSAUDE","Todas_FUNDOSAUDE",C75="FMAS","Todas_FMAS",C75="NITPREV","Todas_NITPREV",C75="NITPREVFIN","Todas_NITPREVFIN",C75="NITPREVPREV","Todas_NITPREVPREV",C75="NITTRANS","Todas_NITTRANS",C75="FUMTER","Todas_FUMTER",C75="FUHAB","Todas_FUHAB",C75="FMMU","Todas_FMMU",AND(C75&lt;&gt;"",C75&lt;&gt;"FME",C75&lt;&gt;"FUNDOSAUDE",C75&lt;&gt;"FMAS",C75&lt;&gt;"NITPREV",C75&lt;&gt;"NITPREVFIN",C75&lt;&gt;"NITPREVPREV",C75&lt;&gt;"NITTRANS",C75&lt;&gt;"FUMTER",C75&lt;&gt;"FUHAB",C75&lt;&gt;"FMMU"),"DEMAIS"),"")</f>
        <v/>
      </c>
      <c r="T75" s="3" t="str">
        <f>IFERROR(VLOOKUP(S75,'Apoio CO - Pré-LOA 2024'!B:D,3,0),"")</f>
        <v/>
      </c>
      <c r="U75" s="3" t="str">
        <f>IFERROR(VLOOKUP(RIGHT(Tabela1[[#This Row],[Fonte de Recursos]],2),'Apoio - Fontes e Detalhamentos'!A:B,2,0),"")</f>
        <v/>
      </c>
      <c r="V75" s="143" t="str" cm="1">
        <f t="array" ref="V75">IFERROR(_xlfn.IFS(C75="FME",_xlfn.CONCAT(C75,"_CO_","FR_",LEFT(S75,3)),C75="FUNDOSAUDE",_xlfn.CONCAT(C75,"_CO_","FR_",LEFT(S75,3)),C75="FMAS",_xlfn.CONCAT(C75,"_CO_","FR_",LEFT(S75,3)),C75="NITPREV",_xlfn.CONCAT(C75,"_CO_","FR_",LEFT(S75,3)),C75="NITPREVFIN",_xlfn.CONCAT(C75,"_CO_","FR_",LEFT(S75,3)),C75="NITPREVPREV",_xlfn.CONCAT(C75,"_CO_","FR_",LEFT(S75,3)),C75="NITTRANS",_xlfn.CONCAT(C75,"_CO_","FR_",LEFT(S75,3)),C75="FUMTER",_xlfn.CONCAT(C75,"_CO_","FR_",LEFT(S75,3)),C75="FUHAB",_xlfn.CONCAT(C75,"_CO_","FR_",LEFT(S75,3)),C75="FMMU",_xlfn.CONCAT(C75,"_CO_","FR_",LEFT(S75,3)),Tabela1[[#This Row],[Classif Fonte]]="DEMAIS",_xlfn.CONCAT(Tabela1[[#This Row],[Classif Fonte]],"_CO_","FR_",LEFT(S75,3))),"")</f>
        <v/>
      </c>
      <c r="W75" s="145"/>
      <c r="X75" s="3" t="str">
        <f>IFERROR(VLOOKUP(W75,'Apoio CO - Pré-LOA 2024'!G:H,2,0),"")</f>
        <v/>
      </c>
      <c r="AB75" s="144"/>
      <c r="AK75" s="143" t="str">
        <f t="shared" si="21"/>
        <v>Meta_NA</v>
      </c>
      <c r="AM75" s="17" t="str">
        <f>IFERROR(VLOOKUP(AL75,'Apoio - Plano de Metas 2023'!C:D,2,0),"")</f>
        <v/>
      </c>
      <c r="AP75" s="143" t="str">
        <f t="shared" si="22"/>
        <v>Não apto</v>
      </c>
      <c r="AQ75" s="143" t="str">
        <f t="shared" si="23"/>
        <v>Não apto</v>
      </c>
      <c r="AR75" s="143" t="str">
        <f>IFERROR(VLOOKUP(C75,Função_Padrão!G:H,2,0),"Não apto")</f>
        <v>Não apto</v>
      </c>
      <c r="AS75" s="143" t="str">
        <f t="shared" si="24"/>
        <v>Não apto</v>
      </c>
      <c r="AT75" s="143" t="str">
        <f t="shared" si="25"/>
        <v>Não apto</v>
      </c>
      <c r="AU75" s="143" t="str">
        <f t="shared" si="26"/>
        <v>Não apto</v>
      </c>
      <c r="AV75" s="143" t="str">
        <f t="shared" si="27"/>
        <v>Não apto</v>
      </c>
      <c r="AW75" s="143" t="str">
        <f t="shared" si="28"/>
        <v>Não apto</v>
      </c>
      <c r="AX75" s="143" t="str">
        <f t="shared" si="29"/>
        <v>Não apto</v>
      </c>
      <c r="AY75" s="143" t="str">
        <f t="shared" si="30"/>
        <v>Não apto</v>
      </c>
    </row>
    <row r="76" spans="1:51" ht="69" customHeight="1">
      <c r="A76" s="3" t="str">
        <f ca="1">IF(Tabela1[[#This Row],[Sigla Unidade Orçamentária]]&lt;&gt;"",TEXT(COUNTIF(INDIRECT(TEXT("C3:C",0)&amp;ROW()),Tabela1[[#This Row],[Sigla Unidade Orçamentária]]),"000")&amp;"-"&amp;Tabela1[[#This Row],[Sigla Unidade Orçamentária]]&amp;"-PLOA24","")</f>
        <v/>
      </c>
      <c r="B76" s="3" t="str">
        <f>IF(C76&lt;&gt;"",_xlfn.XLOOKUP(C76,'Apoio - Lista de UOs'!$A$3:$A$80,'Apoio - Lista de UOs'!$C$3:$C$80),"")</f>
        <v/>
      </c>
      <c r="G76" s="3" t="str">
        <f>IFERROR(VLOOKUP(F76,'Apoio - Funções-Programas'!A:B,2,0),"")</f>
        <v/>
      </c>
      <c r="I76" s="3" t="str">
        <f>IFERROR(VLOOKUP(H76,'Apoio - Funções-Programas'!D:E,2,0),"")</f>
        <v/>
      </c>
      <c r="K76" s="3" t="str">
        <f>IFERROR(VLOOKUP(J76,'Apoio - Funções-Programas'!G:H,2,0),"")</f>
        <v/>
      </c>
      <c r="M76" s="3" t="str">
        <f>IFERROR(VLOOKUP(L76,'Apoio - Lista de ações'!A:B,2,0),"")</f>
        <v/>
      </c>
      <c r="P76" s="145"/>
      <c r="Q76" s="3" t="str">
        <f>IFERROR(VLOOKUP(P76,'Apoio - Lista de NDs'!$A$22:$B$106,2,0),"")</f>
        <v/>
      </c>
      <c r="R76" s="143" t="str" cm="1">
        <f t="array" ref="R76">IFERROR(_xlfn.IFS(C76="FME","Todas_FME",C76="FUNDOSAUDE","Todas_FUNDOSAUDE",C76="FMAS","Todas_FMAS",C76="NITPREV","Todas_NITPREV",C76="NITPREVFIN","Todas_NITPREVFIN",C76="NITPREVPREV","Todas_NITPREVPREV",C76="NITTRANS","Todas_NITTRANS",C76="FUMTER","Todas_FUMTER",C76="FUHAB","Todas_FUHAB",C76="FMMU","Todas_FMMU",AND(C76&lt;&gt;"",C76&lt;&gt;"FME",C76&lt;&gt;"FUNDOSAUDE",C76&lt;&gt;"FMAS",C76&lt;&gt;"NITPREV",C76&lt;&gt;"NITPREVFIN",C76&lt;&gt;"NITPREVPREV",C76&lt;&gt;"NITTRANS",C76&lt;&gt;"FUMTER",C76&lt;&gt;"FUHAB",C76&lt;&gt;"FMMU"),"DEMAIS"),"")</f>
        <v/>
      </c>
      <c r="T76" s="3" t="str">
        <f>IFERROR(VLOOKUP(S76,'Apoio CO - Pré-LOA 2024'!B:D,3,0),"")</f>
        <v/>
      </c>
      <c r="U76" s="3" t="str">
        <f>IFERROR(VLOOKUP(RIGHT(Tabela1[[#This Row],[Fonte de Recursos]],2),'Apoio - Fontes e Detalhamentos'!A:B,2,0),"")</f>
        <v/>
      </c>
      <c r="V76" s="143" t="str" cm="1">
        <f t="array" ref="V76">IFERROR(_xlfn.IFS(C76="FME",_xlfn.CONCAT(C76,"_CO_","FR_",LEFT(S76,3)),C76="FUNDOSAUDE",_xlfn.CONCAT(C76,"_CO_","FR_",LEFT(S76,3)),C76="FMAS",_xlfn.CONCAT(C76,"_CO_","FR_",LEFT(S76,3)),C76="NITPREV",_xlfn.CONCAT(C76,"_CO_","FR_",LEFT(S76,3)),C76="NITPREVFIN",_xlfn.CONCAT(C76,"_CO_","FR_",LEFT(S76,3)),C76="NITPREVPREV",_xlfn.CONCAT(C76,"_CO_","FR_",LEFT(S76,3)),C76="NITTRANS",_xlfn.CONCAT(C76,"_CO_","FR_",LEFT(S76,3)),C76="FUMTER",_xlfn.CONCAT(C76,"_CO_","FR_",LEFT(S76,3)),C76="FUHAB",_xlfn.CONCAT(C76,"_CO_","FR_",LEFT(S76,3)),C76="FMMU",_xlfn.CONCAT(C76,"_CO_","FR_",LEFT(S76,3)),Tabela1[[#This Row],[Classif Fonte]]="DEMAIS",_xlfn.CONCAT(Tabela1[[#This Row],[Classif Fonte]],"_CO_","FR_",LEFT(S76,3))),"")</f>
        <v/>
      </c>
      <c r="W76" s="145"/>
      <c r="X76" s="3" t="str">
        <f>IFERROR(VLOOKUP(W76,'Apoio CO - Pré-LOA 2024'!G:H,2,0),"")</f>
        <v/>
      </c>
      <c r="AB76" s="144"/>
      <c r="AK76" s="143" t="str">
        <f t="shared" si="21"/>
        <v>Meta_NA</v>
      </c>
      <c r="AM76" s="17" t="str">
        <f>IFERROR(VLOOKUP(AL76,'Apoio - Plano de Metas 2023'!C:D,2,0),"")</f>
        <v/>
      </c>
      <c r="AP76" s="143" t="str">
        <f t="shared" si="22"/>
        <v>Não apto</v>
      </c>
      <c r="AQ76" s="143" t="str">
        <f t="shared" si="23"/>
        <v>Não apto</v>
      </c>
      <c r="AR76" s="143" t="str">
        <f>IFERROR(VLOOKUP(C76,Função_Padrão!G:H,2,0),"Não apto")</f>
        <v>Não apto</v>
      </c>
      <c r="AS76" s="143" t="str">
        <f t="shared" si="24"/>
        <v>Não apto</v>
      </c>
      <c r="AT76" s="143" t="str">
        <f t="shared" si="25"/>
        <v>Não apto</v>
      </c>
      <c r="AU76" s="143" t="str">
        <f t="shared" si="26"/>
        <v>Não apto</v>
      </c>
      <c r="AV76" s="143" t="str">
        <f t="shared" si="27"/>
        <v>Não apto</v>
      </c>
      <c r="AW76" s="143" t="str">
        <f t="shared" si="28"/>
        <v>Não apto</v>
      </c>
      <c r="AX76" s="143" t="str">
        <f t="shared" si="29"/>
        <v>Não apto</v>
      </c>
      <c r="AY76" s="143" t="str">
        <f t="shared" si="30"/>
        <v>Não apto</v>
      </c>
    </row>
    <row r="77" spans="1:51" ht="69" customHeight="1">
      <c r="A77" s="3" t="str">
        <f ca="1">IF(Tabela1[[#This Row],[Sigla Unidade Orçamentária]]&lt;&gt;"",TEXT(COUNTIF(INDIRECT(TEXT("C3:C",0)&amp;ROW()),Tabela1[[#This Row],[Sigla Unidade Orçamentária]]),"000")&amp;"-"&amp;Tabela1[[#This Row],[Sigla Unidade Orçamentária]]&amp;"-PLOA24","")</f>
        <v/>
      </c>
      <c r="B77" s="3" t="str">
        <f>IF(C77&lt;&gt;"",_xlfn.XLOOKUP(C77,'Apoio - Lista de UOs'!$A$3:$A$80,'Apoio - Lista de UOs'!$C$3:$C$80),"")</f>
        <v/>
      </c>
      <c r="G77" s="3" t="str">
        <f>IFERROR(VLOOKUP(F77,'Apoio - Funções-Programas'!A:B,2,0),"")</f>
        <v/>
      </c>
      <c r="I77" s="3" t="str">
        <f>IFERROR(VLOOKUP(H77,'Apoio - Funções-Programas'!D:E,2,0),"")</f>
        <v/>
      </c>
      <c r="K77" s="3" t="str">
        <f>IFERROR(VLOOKUP(J77,'Apoio - Funções-Programas'!G:H,2,0),"")</f>
        <v/>
      </c>
      <c r="M77" s="3" t="str">
        <f>IFERROR(VLOOKUP(L77,'Apoio - Lista de ações'!A:B,2,0),"")</f>
        <v/>
      </c>
      <c r="P77" s="145"/>
      <c r="Q77" s="3" t="str">
        <f>IFERROR(VLOOKUP(P77,'Apoio - Lista de NDs'!$A$22:$B$106,2,0),"")</f>
        <v/>
      </c>
      <c r="R77" s="143" t="str" cm="1">
        <f t="array" ref="R77">IFERROR(_xlfn.IFS(C77="FME","Todas_FME",C77="FUNDOSAUDE","Todas_FUNDOSAUDE",C77="FMAS","Todas_FMAS",C77="NITPREV","Todas_NITPREV",C77="NITPREVFIN","Todas_NITPREVFIN",C77="NITPREVPREV","Todas_NITPREVPREV",C77="NITTRANS","Todas_NITTRANS",C77="FUMTER","Todas_FUMTER",C77="FUHAB","Todas_FUHAB",C77="FMMU","Todas_FMMU",AND(C77&lt;&gt;"",C77&lt;&gt;"FME",C77&lt;&gt;"FUNDOSAUDE",C77&lt;&gt;"FMAS",C77&lt;&gt;"NITPREV",C77&lt;&gt;"NITPREVFIN",C77&lt;&gt;"NITPREVPREV",C77&lt;&gt;"NITTRANS",C77&lt;&gt;"FUMTER",C77&lt;&gt;"FUHAB",C77&lt;&gt;"FMMU"),"DEMAIS"),"")</f>
        <v/>
      </c>
      <c r="T77" s="3" t="str">
        <f>IFERROR(VLOOKUP(S77,'Apoio CO - Pré-LOA 2024'!B:D,3,0),"")</f>
        <v/>
      </c>
      <c r="U77" s="3" t="str">
        <f>IFERROR(VLOOKUP(RIGHT(Tabela1[[#This Row],[Fonte de Recursos]],2),'Apoio - Fontes e Detalhamentos'!A:B,2,0),"")</f>
        <v/>
      </c>
      <c r="V77" s="143" t="str" cm="1">
        <f t="array" ref="V77">IFERROR(_xlfn.IFS(C77="FME",_xlfn.CONCAT(C77,"_CO_","FR_",LEFT(S77,3)),C77="FUNDOSAUDE",_xlfn.CONCAT(C77,"_CO_","FR_",LEFT(S77,3)),C77="FMAS",_xlfn.CONCAT(C77,"_CO_","FR_",LEFT(S77,3)),C77="NITPREV",_xlfn.CONCAT(C77,"_CO_","FR_",LEFT(S77,3)),C77="NITPREVFIN",_xlfn.CONCAT(C77,"_CO_","FR_",LEFT(S77,3)),C77="NITPREVPREV",_xlfn.CONCAT(C77,"_CO_","FR_",LEFT(S77,3)),C77="NITTRANS",_xlfn.CONCAT(C77,"_CO_","FR_",LEFT(S77,3)),C77="FUMTER",_xlfn.CONCAT(C77,"_CO_","FR_",LEFT(S77,3)),C77="FUHAB",_xlfn.CONCAT(C77,"_CO_","FR_",LEFT(S77,3)),C77="FMMU",_xlfn.CONCAT(C77,"_CO_","FR_",LEFT(S77,3)),Tabela1[[#This Row],[Classif Fonte]]="DEMAIS",_xlfn.CONCAT(Tabela1[[#This Row],[Classif Fonte]],"_CO_","FR_",LEFT(S77,3))),"")</f>
        <v/>
      </c>
      <c r="W77" s="145"/>
      <c r="X77" s="3" t="str">
        <f>IFERROR(VLOOKUP(W77,'Apoio CO - Pré-LOA 2024'!G:H,2,0),"")</f>
        <v/>
      </c>
      <c r="AB77" s="144"/>
      <c r="AK77" s="143" t="str">
        <f t="shared" si="21"/>
        <v>Meta_NA</v>
      </c>
      <c r="AM77" s="17" t="str">
        <f>IFERROR(VLOOKUP(AL77,'Apoio - Plano de Metas 2023'!C:D,2,0),"")</f>
        <v/>
      </c>
      <c r="AP77" s="143" t="str">
        <f t="shared" si="22"/>
        <v>Não apto</v>
      </c>
      <c r="AQ77" s="143" t="str">
        <f t="shared" si="23"/>
        <v>Não apto</v>
      </c>
      <c r="AR77" s="143" t="str">
        <f>IFERROR(VLOOKUP(C77,Função_Padrão!G:H,2,0),"Não apto")</f>
        <v>Não apto</v>
      </c>
      <c r="AS77" s="143" t="str">
        <f t="shared" si="24"/>
        <v>Não apto</v>
      </c>
      <c r="AT77" s="143" t="str">
        <f t="shared" si="25"/>
        <v>Não apto</v>
      </c>
      <c r="AU77" s="143" t="str">
        <f t="shared" si="26"/>
        <v>Não apto</v>
      </c>
      <c r="AV77" s="143" t="str">
        <f t="shared" si="27"/>
        <v>Não apto</v>
      </c>
      <c r="AW77" s="143" t="str">
        <f t="shared" si="28"/>
        <v>Não apto</v>
      </c>
      <c r="AX77" s="143" t="str">
        <f t="shared" si="29"/>
        <v>Não apto</v>
      </c>
      <c r="AY77" s="143" t="str">
        <f t="shared" si="30"/>
        <v>Não apto</v>
      </c>
    </row>
    <row r="78" spans="1:51" ht="69" customHeight="1">
      <c r="A78" s="3" t="str">
        <f ca="1">IF(Tabela1[[#This Row],[Sigla Unidade Orçamentária]]&lt;&gt;"",TEXT(COUNTIF(INDIRECT(TEXT("C3:C",0)&amp;ROW()),Tabela1[[#This Row],[Sigla Unidade Orçamentária]]),"000")&amp;"-"&amp;Tabela1[[#This Row],[Sigla Unidade Orçamentária]]&amp;"-PLOA24","")</f>
        <v/>
      </c>
      <c r="B78" s="3" t="str">
        <f>IF(C78&lt;&gt;"",_xlfn.XLOOKUP(C78,'Apoio - Lista de UOs'!$A$3:$A$80,'Apoio - Lista de UOs'!$C$3:$C$80),"")</f>
        <v/>
      </c>
      <c r="G78" s="3" t="str">
        <f>IFERROR(VLOOKUP(F78,'Apoio - Funções-Programas'!A:B,2,0),"")</f>
        <v/>
      </c>
      <c r="I78" s="3" t="str">
        <f>IFERROR(VLOOKUP(H78,'Apoio - Funções-Programas'!D:E,2,0),"")</f>
        <v/>
      </c>
      <c r="K78" s="3" t="str">
        <f>IFERROR(VLOOKUP(J78,'Apoio - Funções-Programas'!G:H,2,0),"")</f>
        <v/>
      </c>
      <c r="M78" s="3" t="str">
        <f>IFERROR(VLOOKUP(L78,'Apoio - Lista de ações'!A:B,2,0),"")</f>
        <v/>
      </c>
      <c r="P78" s="145"/>
      <c r="Q78" s="3" t="str">
        <f>IFERROR(VLOOKUP(P78,'Apoio - Lista de NDs'!$A$22:$B$106,2,0),"")</f>
        <v/>
      </c>
      <c r="R78" s="143" t="str" cm="1">
        <f t="array" ref="R78">IFERROR(_xlfn.IFS(C78="FME","Todas_FME",C78="FUNDOSAUDE","Todas_FUNDOSAUDE",C78="FMAS","Todas_FMAS",C78="NITPREV","Todas_NITPREV",C78="NITPREVFIN","Todas_NITPREVFIN",C78="NITPREVPREV","Todas_NITPREVPREV",C78="NITTRANS","Todas_NITTRANS",C78="FUMTER","Todas_FUMTER",C78="FUHAB","Todas_FUHAB",C78="FMMU","Todas_FMMU",AND(C78&lt;&gt;"",C78&lt;&gt;"FME",C78&lt;&gt;"FUNDOSAUDE",C78&lt;&gt;"FMAS",C78&lt;&gt;"NITPREV",C78&lt;&gt;"NITPREVFIN",C78&lt;&gt;"NITPREVPREV",C78&lt;&gt;"NITTRANS",C78&lt;&gt;"FUMTER",C78&lt;&gt;"FUHAB",C78&lt;&gt;"FMMU"),"DEMAIS"),"")</f>
        <v/>
      </c>
      <c r="T78" s="3" t="str">
        <f>IFERROR(VLOOKUP(S78,'Apoio CO - Pré-LOA 2024'!B:D,3,0),"")</f>
        <v/>
      </c>
      <c r="U78" s="3" t="str">
        <f>IFERROR(VLOOKUP(RIGHT(Tabela1[[#This Row],[Fonte de Recursos]],2),'Apoio - Fontes e Detalhamentos'!A:B,2,0),"")</f>
        <v/>
      </c>
      <c r="V78" s="143" t="str" cm="1">
        <f t="array" ref="V78">IFERROR(_xlfn.IFS(C78="FME",_xlfn.CONCAT(C78,"_CO_","FR_",LEFT(S78,3)),C78="FUNDOSAUDE",_xlfn.CONCAT(C78,"_CO_","FR_",LEFT(S78,3)),C78="FMAS",_xlfn.CONCAT(C78,"_CO_","FR_",LEFT(S78,3)),C78="NITPREV",_xlfn.CONCAT(C78,"_CO_","FR_",LEFT(S78,3)),C78="NITPREVFIN",_xlfn.CONCAT(C78,"_CO_","FR_",LEFT(S78,3)),C78="NITPREVPREV",_xlfn.CONCAT(C78,"_CO_","FR_",LEFT(S78,3)),C78="NITTRANS",_xlfn.CONCAT(C78,"_CO_","FR_",LEFT(S78,3)),C78="FUMTER",_xlfn.CONCAT(C78,"_CO_","FR_",LEFT(S78,3)),C78="FUHAB",_xlfn.CONCAT(C78,"_CO_","FR_",LEFT(S78,3)),C78="FMMU",_xlfn.CONCAT(C78,"_CO_","FR_",LEFT(S78,3)),Tabela1[[#This Row],[Classif Fonte]]="DEMAIS",_xlfn.CONCAT(Tabela1[[#This Row],[Classif Fonte]],"_CO_","FR_",LEFT(S78,3))),"")</f>
        <v/>
      </c>
      <c r="W78" s="145"/>
      <c r="X78" s="3" t="str">
        <f>IFERROR(VLOOKUP(W78,'Apoio CO - Pré-LOA 2024'!G:H,2,0),"")</f>
        <v/>
      </c>
      <c r="AB78" s="144"/>
      <c r="AK78" s="143" t="str">
        <f t="shared" si="21"/>
        <v>Meta_NA</v>
      </c>
      <c r="AM78" s="17" t="str">
        <f>IFERROR(VLOOKUP(AL78,'Apoio - Plano de Metas 2023'!C:D,2,0),"")</f>
        <v/>
      </c>
      <c r="AP78" s="143" t="str">
        <f t="shared" si="22"/>
        <v>Não apto</v>
      </c>
      <c r="AQ78" s="143" t="str">
        <f t="shared" si="23"/>
        <v>Não apto</v>
      </c>
      <c r="AR78" s="143" t="str">
        <f>IFERROR(VLOOKUP(C78,Função_Padrão!G:H,2,0),"Não apto")</f>
        <v>Não apto</v>
      </c>
      <c r="AS78" s="143" t="str">
        <f t="shared" si="24"/>
        <v>Não apto</v>
      </c>
      <c r="AT78" s="143" t="str">
        <f t="shared" si="25"/>
        <v>Não apto</v>
      </c>
      <c r="AU78" s="143" t="str">
        <f t="shared" si="26"/>
        <v>Não apto</v>
      </c>
      <c r="AV78" s="143" t="str">
        <f t="shared" si="27"/>
        <v>Não apto</v>
      </c>
      <c r="AW78" s="143" t="str">
        <f t="shared" si="28"/>
        <v>Não apto</v>
      </c>
      <c r="AX78" s="143" t="str">
        <f t="shared" si="29"/>
        <v>Não apto</v>
      </c>
      <c r="AY78" s="143" t="str">
        <f t="shared" si="30"/>
        <v>Não apto</v>
      </c>
    </row>
    <row r="79" spans="1:51" ht="69" customHeight="1">
      <c r="A79" s="3" t="str">
        <f ca="1">IF(Tabela1[[#This Row],[Sigla Unidade Orçamentária]]&lt;&gt;"",TEXT(COUNTIF(INDIRECT(TEXT("C3:C",0)&amp;ROW()),Tabela1[[#This Row],[Sigla Unidade Orçamentária]]),"000")&amp;"-"&amp;Tabela1[[#This Row],[Sigla Unidade Orçamentária]]&amp;"-PLOA24","")</f>
        <v/>
      </c>
      <c r="B79" s="3" t="str">
        <f>IF(C79&lt;&gt;"",_xlfn.XLOOKUP(C79,'Apoio - Lista de UOs'!$A$3:$A$80,'Apoio - Lista de UOs'!$C$3:$C$80),"")</f>
        <v/>
      </c>
      <c r="G79" s="3" t="str">
        <f>IFERROR(VLOOKUP(F79,'Apoio - Funções-Programas'!A:B,2,0),"")</f>
        <v/>
      </c>
      <c r="I79" s="3" t="str">
        <f>IFERROR(VLOOKUP(H79,'Apoio - Funções-Programas'!D:E,2,0),"")</f>
        <v/>
      </c>
      <c r="K79" s="3" t="str">
        <f>IFERROR(VLOOKUP(J79,'Apoio - Funções-Programas'!G:H,2,0),"")</f>
        <v/>
      </c>
      <c r="M79" s="3" t="str">
        <f>IFERROR(VLOOKUP(L79,'Apoio - Lista de ações'!A:B,2,0),"")</f>
        <v/>
      </c>
      <c r="P79" s="145"/>
      <c r="Q79" s="3" t="str">
        <f>IFERROR(VLOOKUP(P79,'Apoio - Lista de NDs'!$A$22:$B$106,2,0),"")</f>
        <v/>
      </c>
      <c r="R79" s="143" t="str" cm="1">
        <f t="array" ref="R79">IFERROR(_xlfn.IFS(C79="FME","Todas_FME",C79="FUNDOSAUDE","Todas_FUNDOSAUDE",C79="FMAS","Todas_FMAS",C79="NITPREV","Todas_NITPREV",C79="NITPREVFIN","Todas_NITPREVFIN",C79="NITPREVPREV","Todas_NITPREVPREV",C79="NITTRANS","Todas_NITTRANS",C79="FUMTER","Todas_FUMTER",C79="FUHAB","Todas_FUHAB",C79="FMMU","Todas_FMMU",AND(C79&lt;&gt;"",C79&lt;&gt;"FME",C79&lt;&gt;"FUNDOSAUDE",C79&lt;&gt;"FMAS",C79&lt;&gt;"NITPREV",C79&lt;&gt;"NITPREVFIN",C79&lt;&gt;"NITPREVPREV",C79&lt;&gt;"NITTRANS",C79&lt;&gt;"FUMTER",C79&lt;&gt;"FUHAB",C79&lt;&gt;"FMMU"),"DEMAIS"),"")</f>
        <v/>
      </c>
      <c r="T79" s="3" t="str">
        <f>IFERROR(VLOOKUP(S79,'Apoio CO - Pré-LOA 2024'!B:D,3,0),"")</f>
        <v/>
      </c>
      <c r="U79" s="3" t="str">
        <f>IFERROR(VLOOKUP(RIGHT(Tabela1[[#This Row],[Fonte de Recursos]],2),'Apoio - Fontes e Detalhamentos'!A:B,2,0),"")</f>
        <v/>
      </c>
      <c r="V79" s="143" t="str" cm="1">
        <f t="array" ref="V79">IFERROR(_xlfn.IFS(C79="FME",_xlfn.CONCAT(C79,"_CO_","FR_",LEFT(S79,3)),C79="FUNDOSAUDE",_xlfn.CONCAT(C79,"_CO_","FR_",LEFT(S79,3)),C79="FMAS",_xlfn.CONCAT(C79,"_CO_","FR_",LEFT(S79,3)),C79="NITPREV",_xlfn.CONCAT(C79,"_CO_","FR_",LEFT(S79,3)),C79="NITPREVFIN",_xlfn.CONCAT(C79,"_CO_","FR_",LEFT(S79,3)),C79="NITPREVPREV",_xlfn.CONCAT(C79,"_CO_","FR_",LEFT(S79,3)),C79="NITTRANS",_xlfn.CONCAT(C79,"_CO_","FR_",LEFT(S79,3)),C79="FUMTER",_xlfn.CONCAT(C79,"_CO_","FR_",LEFT(S79,3)),C79="FUHAB",_xlfn.CONCAT(C79,"_CO_","FR_",LEFT(S79,3)),C79="FMMU",_xlfn.CONCAT(C79,"_CO_","FR_",LEFT(S79,3)),Tabela1[[#This Row],[Classif Fonte]]="DEMAIS",_xlfn.CONCAT(Tabela1[[#This Row],[Classif Fonte]],"_CO_","FR_",LEFT(S79,3))),"")</f>
        <v/>
      </c>
      <c r="W79" s="145"/>
      <c r="X79" s="3" t="str">
        <f>IFERROR(VLOOKUP(W79,'Apoio CO - Pré-LOA 2024'!G:H,2,0),"")</f>
        <v/>
      </c>
      <c r="AB79" s="144"/>
      <c r="AK79" s="143" t="str">
        <f t="shared" si="21"/>
        <v>Meta_NA</v>
      </c>
      <c r="AM79" s="17" t="str">
        <f>IFERROR(VLOOKUP(AL79,'Apoio - Plano de Metas 2023'!C:D,2,0),"")</f>
        <v/>
      </c>
      <c r="AP79" s="143" t="str">
        <f t="shared" si="22"/>
        <v>Não apto</v>
      </c>
      <c r="AQ79" s="143" t="str">
        <f t="shared" si="23"/>
        <v>Não apto</v>
      </c>
      <c r="AR79" s="143" t="str">
        <f>IFERROR(VLOOKUP(C79,Função_Padrão!G:H,2,0),"Não apto")</f>
        <v>Não apto</v>
      </c>
      <c r="AS79" s="143" t="str">
        <f t="shared" si="24"/>
        <v>Não apto</v>
      </c>
      <c r="AT79" s="143" t="str">
        <f t="shared" si="25"/>
        <v>Não apto</v>
      </c>
      <c r="AU79" s="143" t="str">
        <f t="shared" si="26"/>
        <v>Não apto</v>
      </c>
      <c r="AV79" s="143" t="str">
        <f t="shared" si="27"/>
        <v>Não apto</v>
      </c>
      <c r="AW79" s="143" t="str">
        <f t="shared" si="28"/>
        <v>Não apto</v>
      </c>
      <c r="AX79" s="143" t="str">
        <f t="shared" si="29"/>
        <v>Não apto</v>
      </c>
      <c r="AY79" s="143" t="str">
        <f t="shared" si="30"/>
        <v>Não apto</v>
      </c>
    </row>
    <row r="80" spans="1:51" ht="69" customHeight="1">
      <c r="A80" s="3" t="str">
        <f ca="1">IF(Tabela1[[#This Row],[Sigla Unidade Orçamentária]]&lt;&gt;"",TEXT(COUNTIF(INDIRECT(TEXT("C3:C",0)&amp;ROW()),Tabela1[[#This Row],[Sigla Unidade Orçamentária]]),"000")&amp;"-"&amp;Tabela1[[#This Row],[Sigla Unidade Orçamentária]]&amp;"-PLOA24","")</f>
        <v/>
      </c>
      <c r="B80" s="3" t="str">
        <f>IF(C80&lt;&gt;"",_xlfn.XLOOKUP(C80,'Apoio - Lista de UOs'!$A$3:$A$80,'Apoio - Lista de UOs'!$C$3:$C$80),"")</f>
        <v/>
      </c>
      <c r="G80" s="3" t="str">
        <f>IFERROR(VLOOKUP(F80,'Apoio - Funções-Programas'!A:B,2,0),"")</f>
        <v/>
      </c>
      <c r="I80" s="3" t="str">
        <f>IFERROR(VLOOKUP(H80,'Apoio - Funções-Programas'!D:E,2,0),"")</f>
        <v/>
      </c>
      <c r="K80" s="3" t="str">
        <f>IFERROR(VLOOKUP(J80,'Apoio - Funções-Programas'!G:H,2,0),"")</f>
        <v/>
      </c>
      <c r="M80" s="3" t="str">
        <f>IFERROR(VLOOKUP(L80,'Apoio - Lista de ações'!A:B,2,0),"")</f>
        <v/>
      </c>
      <c r="P80" s="145"/>
      <c r="Q80" s="3" t="str">
        <f>IFERROR(VLOOKUP(P80,'Apoio - Lista de NDs'!$A$22:$B$106,2,0),"")</f>
        <v/>
      </c>
      <c r="R80" s="143" t="str" cm="1">
        <f t="array" ref="R80">IFERROR(_xlfn.IFS(C80="FME","Todas_FME",C80="FUNDOSAUDE","Todas_FUNDOSAUDE",C80="FMAS","Todas_FMAS",C80="NITPREV","Todas_NITPREV",C80="NITPREVFIN","Todas_NITPREVFIN",C80="NITPREVPREV","Todas_NITPREVPREV",C80="NITTRANS","Todas_NITTRANS",C80="FUMTER","Todas_FUMTER",C80="FUHAB","Todas_FUHAB",C80="FMMU","Todas_FMMU",AND(C80&lt;&gt;"",C80&lt;&gt;"FME",C80&lt;&gt;"FUNDOSAUDE",C80&lt;&gt;"FMAS",C80&lt;&gt;"NITPREV",C80&lt;&gt;"NITPREVFIN",C80&lt;&gt;"NITPREVPREV",C80&lt;&gt;"NITTRANS",C80&lt;&gt;"FUMTER",C80&lt;&gt;"FUHAB",C80&lt;&gt;"FMMU"),"DEMAIS"),"")</f>
        <v/>
      </c>
      <c r="T80" s="3" t="str">
        <f>IFERROR(VLOOKUP(S80,'Apoio CO - Pré-LOA 2024'!B:D,3,0),"")</f>
        <v/>
      </c>
      <c r="U80" s="3" t="str">
        <f>IFERROR(VLOOKUP(RIGHT(Tabela1[[#This Row],[Fonte de Recursos]],2),'Apoio - Fontes e Detalhamentos'!A:B,2,0),"")</f>
        <v/>
      </c>
      <c r="V80" s="143" t="str" cm="1">
        <f t="array" ref="V80">IFERROR(_xlfn.IFS(C80="FME",_xlfn.CONCAT(C80,"_CO_","FR_",LEFT(S80,3)),C80="FUNDOSAUDE",_xlfn.CONCAT(C80,"_CO_","FR_",LEFT(S80,3)),C80="FMAS",_xlfn.CONCAT(C80,"_CO_","FR_",LEFT(S80,3)),C80="NITPREV",_xlfn.CONCAT(C80,"_CO_","FR_",LEFT(S80,3)),C80="NITPREVFIN",_xlfn.CONCAT(C80,"_CO_","FR_",LEFT(S80,3)),C80="NITPREVPREV",_xlfn.CONCAT(C80,"_CO_","FR_",LEFT(S80,3)),C80="NITTRANS",_xlfn.CONCAT(C80,"_CO_","FR_",LEFT(S80,3)),C80="FUMTER",_xlfn.CONCAT(C80,"_CO_","FR_",LEFT(S80,3)),C80="FUHAB",_xlfn.CONCAT(C80,"_CO_","FR_",LEFT(S80,3)),C80="FMMU",_xlfn.CONCAT(C80,"_CO_","FR_",LEFT(S80,3)),Tabela1[[#This Row],[Classif Fonte]]="DEMAIS",_xlfn.CONCAT(Tabela1[[#This Row],[Classif Fonte]],"_CO_","FR_",LEFT(S80,3))),"")</f>
        <v/>
      </c>
      <c r="W80" s="145"/>
      <c r="X80" s="3" t="str">
        <f>IFERROR(VLOOKUP(W80,'Apoio CO - Pré-LOA 2024'!G:H,2,0),"")</f>
        <v/>
      </c>
      <c r="AB80" s="144"/>
      <c r="AK80" s="143" t="str">
        <f t="shared" si="21"/>
        <v>Meta_NA</v>
      </c>
      <c r="AM80" s="17" t="str">
        <f>IFERROR(VLOOKUP(AL80,'Apoio - Plano de Metas 2023'!C:D,2,0),"")</f>
        <v/>
      </c>
      <c r="AP80" s="143" t="str">
        <f t="shared" si="22"/>
        <v>Não apto</v>
      </c>
      <c r="AQ80" s="143" t="str">
        <f t="shared" si="23"/>
        <v>Não apto</v>
      </c>
      <c r="AR80" s="143" t="str">
        <f>IFERROR(VLOOKUP(C80,Função_Padrão!G:H,2,0),"Não apto")</f>
        <v>Não apto</v>
      </c>
      <c r="AS80" s="143" t="str">
        <f t="shared" si="24"/>
        <v>Não apto</v>
      </c>
      <c r="AT80" s="143" t="str">
        <f t="shared" si="25"/>
        <v>Não apto</v>
      </c>
      <c r="AU80" s="143" t="str">
        <f t="shared" si="26"/>
        <v>Não apto</v>
      </c>
      <c r="AV80" s="143" t="str">
        <f t="shared" si="27"/>
        <v>Não apto</v>
      </c>
      <c r="AW80" s="143" t="str">
        <f t="shared" si="28"/>
        <v>Não apto</v>
      </c>
      <c r="AX80" s="143" t="str">
        <f t="shared" si="29"/>
        <v>Não apto</v>
      </c>
      <c r="AY80" s="143" t="str">
        <f t="shared" si="30"/>
        <v>Não apto</v>
      </c>
    </row>
    <row r="81" spans="1:51" ht="69" customHeight="1">
      <c r="A81" s="3" t="str">
        <f ca="1">IF(Tabela1[[#This Row],[Sigla Unidade Orçamentária]]&lt;&gt;"",TEXT(COUNTIF(INDIRECT(TEXT("C3:C",0)&amp;ROW()),Tabela1[[#This Row],[Sigla Unidade Orçamentária]]),"000")&amp;"-"&amp;Tabela1[[#This Row],[Sigla Unidade Orçamentária]]&amp;"-PLOA24","")</f>
        <v/>
      </c>
      <c r="B81" s="3" t="str">
        <f>IF(C81&lt;&gt;"",_xlfn.XLOOKUP(C81,'Apoio - Lista de UOs'!$A$3:$A$80,'Apoio - Lista de UOs'!$C$3:$C$80),"")</f>
        <v/>
      </c>
      <c r="G81" s="3" t="str">
        <f>IFERROR(VLOOKUP(F81,'Apoio - Funções-Programas'!A:B,2,0),"")</f>
        <v/>
      </c>
      <c r="I81" s="3" t="str">
        <f>IFERROR(VLOOKUP(H81,'Apoio - Funções-Programas'!D:E,2,0),"")</f>
        <v/>
      </c>
      <c r="K81" s="3" t="str">
        <f>IFERROR(VLOOKUP(J81,'Apoio - Funções-Programas'!G:H,2,0),"")</f>
        <v/>
      </c>
      <c r="M81" s="3" t="str">
        <f>IFERROR(VLOOKUP(L81,'Apoio - Lista de ações'!A:B,2,0),"")</f>
        <v/>
      </c>
      <c r="P81" s="145"/>
      <c r="Q81" s="3" t="str">
        <f>IFERROR(VLOOKUP(P81,'Apoio - Lista de NDs'!$A$22:$B$106,2,0),"")</f>
        <v/>
      </c>
      <c r="R81" s="143" t="str" cm="1">
        <f t="array" ref="R81">IFERROR(_xlfn.IFS(C81="FME","Todas_FME",C81="FUNDOSAUDE","Todas_FUNDOSAUDE",C81="FMAS","Todas_FMAS",C81="NITPREV","Todas_NITPREV",C81="NITPREVFIN","Todas_NITPREVFIN",C81="NITPREVPREV","Todas_NITPREVPREV",C81="NITTRANS","Todas_NITTRANS",C81="FUMTER","Todas_FUMTER",C81="FUHAB","Todas_FUHAB",C81="FMMU","Todas_FMMU",AND(C81&lt;&gt;"",C81&lt;&gt;"FME",C81&lt;&gt;"FUNDOSAUDE",C81&lt;&gt;"FMAS",C81&lt;&gt;"NITPREV",C81&lt;&gt;"NITPREVFIN",C81&lt;&gt;"NITPREVPREV",C81&lt;&gt;"NITTRANS",C81&lt;&gt;"FUMTER",C81&lt;&gt;"FUHAB",C81&lt;&gt;"FMMU"),"DEMAIS"),"")</f>
        <v/>
      </c>
      <c r="T81" s="3" t="str">
        <f>IFERROR(VLOOKUP(S81,'Apoio CO - Pré-LOA 2024'!B:D,3,0),"")</f>
        <v/>
      </c>
      <c r="U81" s="3" t="str">
        <f>IFERROR(VLOOKUP(RIGHT(Tabela1[[#This Row],[Fonte de Recursos]],2),'Apoio - Fontes e Detalhamentos'!A:B,2,0),"")</f>
        <v/>
      </c>
      <c r="V81" s="143" t="str" cm="1">
        <f t="array" ref="V81">IFERROR(_xlfn.IFS(C81="FME",_xlfn.CONCAT(C81,"_CO_","FR_",LEFT(S81,3)),C81="FUNDOSAUDE",_xlfn.CONCAT(C81,"_CO_","FR_",LEFT(S81,3)),C81="FMAS",_xlfn.CONCAT(C81,"_CO_","FR_",LEFT(S81,3)),C81="NITPREV",_xlfn.CONCAT(C81,"_CO_","FR_",LEFT(S81,3)),C81="NITPREVFIN",_xlfn.CONCAT(C81,"_CO_","FR_",LEFT(S81,3)),C81="NITPREVPREV",_xlfn.CONCAT(C81,"_CO_","FR_",LEFT(S81,3)),C81="NITTRANS",_xlfn.CONCAT(C81,"_CO_","FR_",LEFT(S81,3)),C81="FUMTER",_xlfn.CONCAT(C81,"_CO_","FR_",LEFT(S81,3)),C81="FUHAB",_xlfn.CONCAT(C81,"_CO_","FR_",LEFT(S81,3)),C81="FMMU",_xlfn.CONCAT(C81,"_CO_","FR_",LEFT(S81,3)),Tabela1[[#This Row],[Classif Fonte]]="DEMAIS",_xlfn.CONCAT(Tabela1[[#This Row],[Classif Fonte]],"_CO_","FR_",LEFT(S81,3))),"")</f>
        <v/>
      </c>
      <c r="W81" s="145"/>
      <c r="X81" s="3" t="str">
        <f>IFERROR(VLOOKUP(W81,'Apoio CO - Pré-LOA 2024'!G:H,2,0),"")</f>
        <v/>
      </c>
      <c r="AB81" s="144"/>
      <c r="AK81" s="143" t="str">
        <f t="shared" si="21"/>
        <v>Meta_NA</v>
      </c>
      <c r="AM81" s="17" t="str">
        <f>IFERROR(VLOOKUP(AL81,'Apoio - Plano de Metas 2023'!C:D,2,0),"")</f>
        <v/>
      </c>
      <c r="AP81" s="143" t="str">
        <f t="shared" si="22"/>
        <v>Não apto</v>
      </c>
      <c r="AQ81" s="143" t="str">
        <f t="shared" si="23"/>
        <v>Não apto</v>
      </c>
      <c r="AR81" s="143" t="str">
        <f>IFERROR(VLOOKUP(C81,Função_Padrão!G:H,2,0),"Não apto")</f>
        <v>Não apto</v>
      </c>
      <c r="AS81" s="143" t="str">
        <f t="shared" si="24"/>
        <v>Não apto</v>
      </c>
      <c r="AT81" s="143" t="str">
        <f t="shared" si="25"/>
        <v>Não apto</v>
      </c>
      <c r="AU81" s="143" t="str">
        <f t="shared" si="26"/>
        <v>Não apto</v>
      </c>
      <c r="AV81" s="143" t="str">
        <f t="shared" si="27"/>
        <v>Não apto</v>
      </c>
      <c r="AW81" s="143" t="str">
        <f t="shared" si="28"/>
        <v>Não apto</v>
      </c>
      <c r="AX81" s="143" t="str">
        <f t="shared" si="29"/>
        <v>Não apto</v>
      </c>
      <c r="AY81" s="143" t="str">
        <f t="shared" si="30"/>
        <v>Não apto</v>
      </c>
    </row>
    <row r="82" spans="1:51" ht="69" customHeight="1">
      <c r="A82" s="3" t="str">
        <f ca="1">IF(Tabela1[[#This Row],[Sigla Unidade Orçamentária]]&lt;&gt;"",TEXT(COUNTIF(INDIRECT(TEXT("C3:C",0)&amp;ROW()),Tabela1[[#This Row],[Sigla Unidade Orçamentária]]),"000")&amp;"-"&amp;Tabela1[[#This Row],[Sigla Unidade Orçamentária]]&amp;"-PLOA24","")</f>
        <v/>
      </c>
      <c r="B82" s="3" t="str">
        <f>IF(C82&lt;&gt;"",_xlfn.XLOOKUP(C82,'Apoio - Lista de UOs'!$A$3:$A$80,'Apoio - Lista de UOs'!$C$3:$C$80),"")</f>
        <v/>
      </c>
      <c r="G82" s="3" t="str">
        <f>IFERROR(VLOOKUP(F82,'Apoio - Funções-Programas'!A:B,2,0),"")</f>
        <v/>
      </c>
      <c r="I82" s="3" t="str">
        <f>IFERROR(VLOOKUP(H82,'Apoio - Funções-Programas'!D:E,2,0),"")</f>
        <v/>
      </c>
      <c r="K82" s="3" t="str">
        <f>IFERROR(VLOOKUP(J82,'Apoio - Funções-Programas'!G:H,2,0),"")</f>
        <v/>
      </c>
      <c r="M82" s="3" t="str">
        <f>IFERROR(VLOOKUP(L82,'Apoio - Lista de ações'!A:B,2,0),"")</f>
        <v/>
      </c>
      <c r="P82" s="145"/>
      <c r="Q82" s="3" t="str">
        <f>IFERROR(VLOOKUP(P82,'Apoio - Lista de NDs'!$A$22:$B$106,2,0),"")</f>
        <v/>
      </c>
      <c r="R82" s="143" t="str" cm="1">
        <f t="array" ref="R82">IFERROR(_xlfn.IFS(C82="FME","Todas_FME",C82="FUNDOSAUDE","Todas_FUNDOSAUDE",C82="FMAS","Todas_FMAS",C82="NITPREV","Todas_NITPREV",C82="NITPREVFIN","Todas_NITPREVFIN",C82="NITPREVPREV","Todas_NITPREVPREV",C82="NITTRANS","Todas_NITTRANS",C82="FUMTER","Todas_FUMTER",C82="FUHAB","Todas_FUHAB",C82="FMMU","Todas_FMMU",AND(C82&lt;&gt;"",C82&lt;&gt;"FME",C82&lt;&gt;"FUNDOSAUDE",C82&lt;&gt;"FMAS",C82&lt;&gt;"NITPREV",C82&lt;&gt;"NITPREVFIN",C82&lt;&gt;"NITPREVPREV",C82&lt;&gt;"NITTRANS",C82&lt;&gt;"FUMTER",C82&lt;&gt;"FUHAB",C82&lt;&gt;"FMMU"),"DEMAIS"),"")</f>
        <v/>
      </c>
      <c r="T82" s="3" t="str">
        <f>IFERROR(VLOOKUP(S82,'Apoio CO - Pré-LOA 2024'!B:D,3,0),"")</f>
        <v/>
      </c>
      <c r="U82" s="3" t="str">
        <f>IFERROR(VLOOKUP(RIGHT(Tabela1[[#This Row],[Fonte de Recursos]],2),'Apoio - Fontes e Detalhamentos'!A:B,2,0),"")</f>
        <v/>
      </c>
      <c r="V82" s="143" t="str" cm="1">
        <f t="array" ref="V82">IFERROR(_xlfn.IFS(C82="FME",_xlfn.CONCAT(C82,"_CO_","FR_",LEFT(S82,3)),C82="FUNDOSAUDE",_xlfn.CONCAT(C82,"_CO_","FR_",LEFT(S82,3)),C82="FMAS",_xlfn.CONCAT(C82,"_CO_","FR_",LEFT(S82,3)),C82="NITPREV",_xlfn.CONCAT(C82,"_CO_","FR_",LEFT(S82,3)),C82="NITPREVFIN",_xlfn.CONCAT(C82,"_CO_","FR_",LEFT(S82,3)),C82="NITPREVPREV",_xlfn.CONCAT(C82,"_CO_","FR_",LEFT(S82,3)),C82="NITTRANS",_xlfn.CONCAT(C82,"_CO_","FR_",LEFT(S82,3)),C82="FUMTER",_xlfn.CONCAT(C82,"_CO_","FR_",LEFT(S82,3)),C82="FUHAB",_xlfn.CONCAT(C82,"_CO_","FR_",LEFT(S82,3)),C82="FMMU",_xlfn.CONCAT(C82,"_CO_","FR_",LEFT(S82,3)),Tabela1[[#This Row],[Classif Fonte]]="DEMAIS",_xlfn.CONCAT(Tabela1[[#This Row],[Classif Fonte]],"_CO_","FR_",LEFT(S82,3))),"")</f>
        <v/>
      </c>
      <c r="W82" s="145"/>
      <c r="X82" s="3" t="str">
        <f>IFERROR(VLOOKUP(W82,'Apoio CO - Pré-LOA 2024'!G:H,2,0),"")</f>
        <v/>
      </c>
      <c r="AB82" s="144"/>
      <c r="AK82" s="143" t="str">
        <f t="shared" si="21"/>
        <v>Meta_NA</v>
      </c>
      <c r="AM82" s="17" t="str">
        <f>IFERROR(VLOOKUP(AL82,'Apoio - Plano de Metas 2023'!C:D,2,0),"")</f>
        <v/>
      </c>
      <c r="AP82" s="143" t="str">
        <f t="shared" si="22"/>
        <v>Não apto</v>
      </c>
      <c r="AQ82" s="143" t="str">
        <f t="shared" si="23"/>
        <v>Não apto</v>
      </c>
      <c r="AR82" s="143" t="str">
        <f>IFERROR(VLOOKUP(C82,Função_Padrão!G:H,2,0),"Não apto")</f>
        <v>Não apto</v>
      </c>
      <c r="AS82" s="143" t="str">
        <f t="shared" si="24"/>
        <v>Não apto</v>
      </c>
      <c r="AT82" s="143" t="str">
        <f t="shared" si="25"/>
        <v>Não apto</v>
      </c>
      <c r="AU82" s="143" t="str">
        <f t="shared" si="26"/>
        <v>Não apto</v>
      </c>
      <c r="AV82" s="143" t="str">
        <f t="shared" si="27"/>
        <v>Não apto</v>
      </c>
      <c r="AW82" s="143" t="str">
        <f t="shared" si="28"/>
        <v>Não apto</v>
      </c>
      <c r="AX82" s="143" t="str">
        <f t="shared" si="29"/>
        <v>Não apto</v>
      </c>
      <c r="AY82" s="143" t="str">
        <f t="shared" si="30"/>
        <v>Não apto</v>
      </c>
    </row>
    <row r="83" spans="1:51" ht="69" customHeight="1">
      <c r="A83" s="3" t="str">
        <f ca="1">IF(Tabela1[[#This Row],[Sigla Unidade Orçamentária]]&lt;&gt;"",TEXT(COUNTIF(INDIRECT(TEXT("C3:C",0)&amp;ROW()),Tabela1[[#This Row],[Sigla Unidade Orçamentária]]),"000")&amp;"-"&amp;Tabela1[[#This Row],[Sigla Unidade Orçamentária]]&amp;"-PLOA24","")</f>
        <v/>
      </c>
      <c r="B83" s="3" t="str">
        <f>IF(C83&lt;&gt;"",_xlfn.XLOOKUP(C83,'Apoio - Lista de UOs'!$A$3:$A$80,'Apoio - Lista de UOs'!$C$3:$C$80),"")</f>
        <v/>
      </c>
      <c r="G83" s="3" t="str">
        <f>IFERROR(VLOOKUP(F83,'Apoio - Funções-Programas'!A:B,2,0),"")</f>
        <v/>
      </c>
      <c r="I83" s="3" t="str">
        <f>IFERROR(VLOOKUP(H83,'Apoio - Funções-Programas'!D:E,2,0),"")</f>
        <v/>
      </c>
      <c r="K83" s="3" t="str">
        <f>IFERROR(VLOOKUP(J83,'Apoio - Funções-Programas'!G:H,2,0),"")</f>
        <v/>
      </c>
      <c r="M83" s="3" t="str">
        <f>IFERROR(VLOOKUP(L83,'Apoio - Lista de ações'!A:B,2,0),"")</f>
        <v/>
      </c>
      <c r="P83" s="145"/>
      <c r="Q83" s="3" t="str">
        <f>IFERROR(VLOOKUP(P83,'Apoio - Lista de NDs'!$A$22:$B$106,2,0),"")</f>
        <v/>
      </c>
      <c r="R83" s="143" t="str" cm="1">
        <f t="array" ref="R83">IFERROR(_xlfn.IFS(C83="FME","Todas_FME",C83="FUNDOSAUDE","Todas_FUNDOSAUDE",C83="FMAS","Todas_FMAS",C83="NITPREV","Todas_NITPREV",C83="NITPREVFIN","Todas_NITPREVFIN",C83="NITPREVPREV","Todas_NITPREVPREV",C83="NITTRANS","Todas_NITTRANS",C83="FUMTER","Todas_FUMTER",C83="FUHAB","Todas_FUHAB",C83="FMMU","Todas_FMMU",AND(C83&lt;&gt;"",C83&lt;&gt;"FME",C83&lt;&gt;"FUNDOSAUDE",C83&lt;&gt;"FMAS",C83&lt;&gt;"NITPREV",C83&lt;&gt;"NITPREVFIN",C83&lt;&gt;"NITPREVPREV",C83&lt;&gt;"NITTRANS",C83&lt;&gt;"FUMTER",C83&lt;&gt;"FUHAB",C83&lt;&gt;"FMMU"),"DEMAIS"),"")</f>
        <v/>
      </c>
      <c r="T83" s="3" t="str">
        <f>IFERROR(VLOOKUP(S83,'Apoio CO - Pré-LOA 2024'!B:D,3,0),"")</f>
        <v/>
      </c>
      <c r="U83" s="3" t="str">
        <f>IFERROR(VLOOKUP(RIGHT(Tabela1[[#This Row],[Fonte de Recursos]],2),'Apoio - Fontes e Detalhamentos'!A:B,2,0),"")</f>
        <v/>
      </c>
      <c r="V83" s="143" t="str" cm="1">
        <f t="array" ref="V83">IFERROR(_xlfn.IFS(C83="FME",_xlfn.CONCAT(C83,"_CO_","FR_",LEFT(S83,3)),C83="FUNDOSAUDE",_xlfn.CONCAT(C83,"_CO_","FR_",LEFT(S83,3)),C83="FMAS",_xlfn.CONCAT(C83,"_CO_","FR_",LEFT(S83,3)),C83="NITPREV",_xlfn.CONCAT(C83,"_CO_","FR_",LEFT(S83,3)),C83="NITPREVFIN",_xlfn.CONCAT(C83,"_CO_","FR_",LEFT(S83,3)),C83="NITPREVPREV",_xlfn.CONCAT(C83,"_CO_","FR_",LEFT(S83,3)),C83="NITTRANS",_xlfn.CONCAT(C83,"_CO_","FR_",LEFT(S83,3)),C83="FUMTER",_xlfn.CONCAT(C83,"_CO_","FR_",LEFT(S83,3)),C83="FUHAB",_xlfn.CONCAT(C83,"_CO_","FR_",LEFT(S83,3)),C83="FMMU",_xlfn.CONCAT(C83,"_CO_","FR_",LEFT(S83,3)),Tabela1[[#This Row],[Classif Fonte]]="DEMAIS",_xlfn.CONCAT(Tabela1[[#This Row],[Classif Fonte]],"_CO_","FR_",LEFT(S83,3))),"")</f>
        <v/>
      </c>
      <c r="W83" s="145"/>
      <c r="X83" s="3" t="str">
        <f>IFERROR(VLOOKUP(W83,'Apoio CO - Pré-LOA 2024'!G:H,2,0),"")</f>
        <v/>
      </c>
      <c r="AB83" s="144"/>
      <c r="AK83" s="143" t="str">
        <f t="shared" si="21"/>
        <v>Meta_NA</v>
      </c>
      <c r="AM83" s="17" t="str">
        <f>IFERROR(VLOOKUP(AL83,'Apoio - Plano de Metas 2023'!C:D,2,0),"")</f>
        <v/>
      </c>
      <c r="AP83" s="143" t="str">
        <f t="shared" si="22"/>
        <v>Não apto</v>
      </c>
      <c r="AQ83" s="143" t="str">
        <f t="shared" si="23"/>
        <v>Não apto</v>
      </c>
      <c r="AR83" s="143" t="str">
        <f>IFERROR(VLOOKUP(C83,Função_Padrão!G:H,2,0),"Não apto")</f>
        <v>Não apto</v>
      </c>
      <c r="AS83" s="143" t="str">
        <f t="shared" si="24"/>
        <v>Não apto</v>
      </c>
      <c r="AT83" s="143" t="str">
        <f t="shared" si="25"/>
        <v>Não apto</v>
      </c>
      <c r="AU83" s="143" t="str">
        <f t="shared" si="26"/>
        <v>Não apto</v>
      </c>
      <c r="AV83" s="143" t="str">
        <f t="shared" si="27"/>
        <v>Não apto</v>
      </c>
      <c r="AW83" s="143" t="str">
        <f t="shared" si="28"/>
        <v>Não apto</v>
      </c>
      <c r="AX83" s="143" t="str">
        <f t="shared" si="29"/>
        <v>Não apto</v>
      </c>
      <c r="AY83" s="143" t="str">
        <f t="shared" si="30"/>
        <v>Não apto</v>
      </c>
    </row>
    <row r="84" spans="1:51" ht="69" customHeight="1">
      <c r="A84" s="3" t="str">
        <f ca="1">IF(Tabela1[[#This Row],[Sigla Unidade Orçamentária]]&lt;&gt;"",TEXT(COUNTIF(INDIRECT(TEXT("C3:C",0)&amp;ROW()),Tabela1[[#This Row],[Sigla Unidade Orçamentária]]),"000")&amp;"-"&amp;Tabela1[[#This Row],[Sigla Unidade Orçamentária]]&amp;"-PLOA24","")</f>
        <v/>
      </c>
      <c r="B84" s="3" t="str">
        <f>IF(C84&lt;&gt;"",_xlfn.XLOOKUP(C84,'Apoio - Lista de UOs'!$A$3:$A$80,'Apoio - Lista de UOs'!$C$3:$C$80),"")</f>
        <v/>
      </c>
      <c r="G84" s="3" t="str">
        <f>IFERROR(VLOOKUP(F84,'Apoio - Funções-Programas'!A:B,2,0),"")</f>
        <v/>
      </c>
      <c r="I84" s="3" t="str">
        <f>IFERROR(VLOOKUP(H84,'Apoio - Funções-Programas'!D:E,2,0),"")</f>
        <v/>
      </c>
      <c r="K84" s="3" t="str">
        <f>IFERROR(VLOOKUP(J84,'Apoio - Funções-Programas'!G:H,2,0),"")</f>
        <v/>
      </c>
      <c r="M84" s="3" t="str">
        <f>IFERROR(VLOOKUP(L84,'Apoio - Lista de ações'!A:B,2,0),"")</f>
        <v/>
      </c>
      <c r="P84" s="145"/>
      <c r="Q84" s="3" t="str">
        <f>IFERROR(VLOOKUP(P84,'Apoio - Lista de NDs'!$A$22:$B$106,2,0),"")</f>
        <v/>
      </c>
      <c r="R84" s="143" t="str" cm="1">
        <f t="array" ref="R84">IFERROR(_xlfn.IFS(C84="FME","Todas_FME",C84="FUNDOSAUDE","Todas_FUNDOSAUDE",C84="FMAS","Todas_FMAS",C84="NITPREV","Todas_NITPREV",C84="NITPREVFIN","Todas_NITPREVFIN",C84="NITPREVPREV","Todas_NITPREVPREV",C84="NITTRANS","Todas_NITTRANS",C84="FUMTER","Todas_FUMTER",C84="FUHAB","Todas_FUHAB",C84="FMMU","Todas_FMMU",AND(C84&lt;&gt;"",C84&lt;&gt;"FME",C84&lt;&gt;"FUNDOSAUDE",C84&lt;&gt;"FMAS",C84&lt;&gt;"NITPREV",C84&lt;&gt;"NITPREVFIN",C84&lt;&gt;"NITPREVPREV",C84&lt;&gt;"NITTRANS",C84&lt;&gt;"FUMTER",C84&lt;&gt;"FUHAB",C84&lt;&gt;"FMMU"),"DEMAIS"),"")</f>
        <v/>
      </c>
      <c r="T84" s="3" t="str">
        <f>IFERROR(VLOOKUP(S84,'Apoio CO - Pré-LOA 2024'!B:D,3,0),"")</f>
        <v/>
      </c>
      <c r="U84" s="3" t="str">
        <f>IFERROR(VLOOKUP(RIGHT(Tabela1[[#This Row],[Fonte de Recursos]],2),'Apoio - Fontes e Detalhamentos'!A:B,2,0),"")</f>
        <v/>
      </c>
      <c r="V84" s="143" t="str" cm="1">
        <f t="array" ref="V84">IFERROR(_xlfn.IFS(C84="FME",_xlfn.CONCAT(C84,"_CO_","FR_",LEFT(S84,3)),C84="FUNDOSAUDE",_xlfn.CONCAT(C84,"_CO_","FR_",LEFT(S84,3)),C84="FMAS",_xlfn.CONCAT(C84,"_CO_","FR_",LEFT(S84,3)),C84="NITPREV",_xlfn.CONCAT(C84,"_CO_","FR_",LEFT(S84,3)),C84="NITPREVFIN",_xlfn.CONCAT(C84,"_CO_","FR_",LEFT(S84,3)),C84="NITPREVPREV",_xlfn.CONCAT(C84,"_CO_","FR_",LEFT(S84,3)),C84="NITTRANS",_xlfn.CONCAT(C84,"_CO_","FR_",LEFT(S84,3)),C84="FUMTER",_xlfn.CONCAT(C84,"_CO_","FR_",LEFT(S84,3)),C84="FUHAB",_xlfn.CONCAT(C84,"_CO_","FR_",LEFT(S84,3)),C84="FMMU",_xlfn.CONCAT(C84,"_CO_","FR_",LEFT(S84,3)),Tabela1[[#This Row],[Classif Fonte]]="DEMAIS",_xlfn.CONCAT(Tabela1[[#This Row],[Classif Fonte]],"_CO_","FR_",LEFT(S84,3))),"")</f>
        <v/>
      </c>
      <c r="W84" s="145"/>
      <c r="X84" s="3" t="str">
        <f>IFERROR(VLOOKUP(W84,'Apoio CO - Pré-LOA 2024'!G:H,2,0),"")</f>
        <v/>
      </c>
      <c r="AB84" s="144"/>
      <c r="AK84" s="143" t="str">
        <f t="shared" si="21"/>
        <v>Meta_NA</v>
      </c>
      <c r="AM84" s="17" t="str">
        <f>IFERROR(VLOOKUP(AL84,'Apoio - Plano de Metas 2023'!C:D,2,0),"")</f>
        <v/>
      </c>
      <c r="AP84" s="143" t="str">
        <f t="shared" si="22"/>
        <v>Não apto</v>
      </c>
      <c r="AQ84" s="143" t="str">
        <f t="shared" si="23"/>
        <v>Não apto</v>
      </c>
      <c r="AR84" s="143" t="str">
        <f>IFERROR(VLOOKUP(C84,Função_Padrão!G:H,2,0),"Não apto")</f>
        <v>Não apto</v>
      </c>
      <c r="AS84" s="143" t="str">
        <f t="shared" si="24"/>
        <v>Não apto</v>
      </c>
      <c r="AT84" s="143" t="str">
        <f t="shared" si="25"/>
        <v>Não apto</v>
      </c>
      <c r="AU84" s="143" t="str">
        <f t="shared" si="26"/>
        <v>Não apto</v>
      </c>
      <c r="AV84" s="143" t="str">
        <f t="shared" si="27"/>
        <v>Não apto</v>
      </c>
      <c r="AW84" s="143" t="str">
        <f t="shared" si="28"/>
        <v>Não apto</v>
      </c>
      <c r="AX84" s="143" t="str">
        <f t="shared" si="29"/>
        <v>Não apto</v>
      </c>
      <c r="AY84" s="143" t="str">
        <f t="shared" si="30"/>
        <v>Não apto</v>
      </c>
    </row>
    <row r="85" spans="1:51" ht="69" customHeight="1">
      <c r="A85" s="3" t="str">
        <f ca="1">IF(Tabela1[[#This Row],[Sigla Unidade Orçamentária]]&lt;&gt;"",TEXT(COUNTIF(INDIRECT(TEXT("C3:C",0)&amp;ROW()),Tabela1[[#This Row],[Sigla Unidade Orçamentária]]),"000")&amp;"-"&amp;Tabela1[[#This Row],[Sigla Unidade Orçamentária]]&amp;"-PLOA24","")</f>
        <v/>
      </c>
      <c r="B85" s="3" t="str">
        <f>IF(C85&lt;&gt;"",_xlfn.XLOOKUP(C85,'Apoio - Lista de UOs'!$A$3:$A$80,'Apoio - Lista de UOs'!$C$3:$C$80),"")</f>
        <v/>
      </c>
      <c r="G85" s="3" t="str">
        <f>IFERROR(VLOOKUP(F85,'Apoio - Funções-Programas'!A:B,2,0),"")</f>
        <v/>
      </c>
      <c r="I85" s="3" t="str">
        <f>IFERROR(VLOOKUP(H85,'Apoio - Funções-Programas'!D:E,2,0),"")</f>
        <v/>
      </c>
      <c r="K85" s="3" t="str">
        <f>IFERROR(VLOOKUP(J85,'Apoio - Funções-Programas'!G:H,2,0),"")</f>
        <v/>
      </c>
      <c r="M85" s="3" t="str">
        <f>IFERROR(VLOOKUP(L85,'Apoio - Lista de ações'!A:B,2,0),"")</f>
        <v/>
      </c>
      <c r="P85" s="145"/>
      <c r="Q85" s="3" t="str">
        <f>IFERROR(VLOOKUP(P85,'Apoio - Lista de NDs'!$A$22:$B$106,2,0),"")</f>
        <v/>
      </c>
      <c r="R85" s="143" t="str" cm="1">
        <f t="array" ref="R85">IFERROR(_xlfn.IFS(C85="FME","Todas_FME",C85="FUNDOSAUDE","Todas_FUNDOSAUDE",C85="FMAS","Todas_FMAS",C85="NITPREV","Todas_NITPREV",C85="NITPREVFIN","Todas_NITPREVFIN",C85="NITPREVPREV","Todas_NITPREVPREV",C85="NITTRANS","Todas_NITTRANS",C85="FUMTER","Todas_FUMTER",C85="FUHAB","Todas_FUHAB",C85="FMMU","Todas_FMMU",AND(C85&lt;&gt;"",C85&lt;&gt;"FME",C85&lt;&gt;"FUNDOSAUDE",C85&lt;&gt;"FMAS",C85&lt;&gt;"NITPREV",C85&lt;&gt;"NITPREVFIN",C85&lt;&gt;"NITPREVPREV",C85&lt;&gt;"NITTRANS",C85&lt;&gt;"FUMTER",C85&lt;&gt;"FUHAB",C85&lt;&gt;"FMMU"),"DEMAIS"),"")</f>
        <v/>
      </c>
      <c r="T85" s="3" t="str">
        <f>IFERROR(VLOOKUP(S85,'Apoio CO - Pré-LOA 2024'!B:D,3,0),"")</f>
        <v/>
      </c>
      <c r="U85" s="3" t="str">
        <f>IFERROR(VLOOKUP(RIGHT(Tabela1[[#This Row],[Fonte de Recursos]],2),'Apoio - Fontes e Detalhamentos'!A:B,2,0),"")</f>
        <v/>
      </c>
      <c r="V85" s="143" t="str" cm="1">
        <f t="array" ref="V85">IFERROR(_xlfn.IFS(C85="FME",_xlfn.CONCAT(C85,"_CO_","FR_",LEFT(S85,3)),C85="FUNDOSAUDE",_xlfn.CONCAT(C85,"_CO_","FR_",LEFT(S85,3)),C85="FMAS",_xlfn.CONCAT(C85,"_CO_","FR_",LEFT(S85,3)),C85="NITPREV",_xlfn.CONCAT(C85,"_CO_","FR_",LEFT(S85,3)),C85="NITPREVFIN",_xlfn.CONCAT(C85,"_CO_","FR_",LEFT(S85,3)),C85="NITPREVPREV",_xlfn.CONCAT(C85,"_CO_","FR_",LEFT(S85,3)),C85="NITTRANS",_xlfn.CONCAT(C85,"_CO_","FR_",LEFT(S85,3)),C85="FUMTER",_xlfn.CONCAT(C85,"_CO_","FR_",LEFT(S85,3)),C85="FUHAB",_xlfn.CONCAT(C85,"_CO_","FR_",LEFT(S85,3)),C85="FMMU",_xlfn.CONCAT(C85,"_CO_","FR_",LEFT(S85,3)),Tabela1[[#This Row],[Classif Fonte]]="DEMAIS",_xlfn.CONCAT(Tabela1[[#This Row],[Classif Fonte]],"_CO_","FR_",LEFT(S85,3))),"")</f>
        <v/>
      </c>
      <c r="W85" s="145"/>
      <c r="X85" s="3" t="str">
        <f>IFERROR(VLOOKUP(W85,'Apoio CO - Pré-LOA 2024'!G:H,2,0),"")</f>
        <v/>
      </c>
      <c r="AB85" s="144"/>
      <c r="AK85" s="143" t="str">
        <f t="shared" si="21"/>
        <v>Meta_NA</v>
      </c>
      <c r="AM85" s="17" t="str">
        <f>IFERROR(VLOOKUP(AL85,'Apoio - Plano de Metas 2023'!C:D,2,0),"")</f>
        <v/>
      </c>
      <c r="AP85" s="143" t="str">
        <f t="shared" si="22"/>
        <v>Não apto</v>
      </c>
      <c r="AQ85" s="143" t="str">
        <f t="shared" si="23"/>
        <v>Não apto</v>
      </c>
      <c r="AR85" s="143" t="str">
        <f>IFERROR(VLOOKUP(C85,Função_Padrão!G:H,2,0),"Não apto")</f>
        <v>Não apto</v>
      </c>
      <c r="AS85" s="143" t="str">
        <f t="shared" si="24"/>
        <v>Não apto</v>
      </c>
      <c r="AT85" s="143" t="str">
        <f t="shared" si="25"/>
        <v>Não apto</v>
      </c>
      <c r="AU85" s="143" t="str">
        <f t="shared" si="26"/>
        <v>Não apto</v>
      </c>
      <c r="AV85" s="143" t="str">
        <f t="shared" si="27"/>
        <v>Não apto</v>
      </c>
      <c r="AW85" s="143" t="str">
        <f t="shared" si="28"/>
        <v>Não apto</v>
      </c>
      <c r="AX85" s="143" t="str">
        <f t="shared" si="29"/>
        <v>Não apto</v>
      </c>
      <c r="AY85" s="143" t="str">
        <f t="shared" si="30"/>
        <v>Não apto</v>
      </c>
    </row>
    <row r="86" spans="1:51" ht="69" customHeight="1">
      <c r="A86" s="3" t="str">
        <f ca="1">IF(Tabela1[[#This Row],[Sigla Unidade Orçamentária]]&lt;&gt;"",TEXT(COUNTIF(INDIRECT(TEXT("C3:C",0)&amp;ROW()),Tabela1[[#This Row],[Sigla Unidade Orçamentária]]),"000")&amp;"-"&amp;Tabela1[[#This Row],[Sigla Unidade Orçamentária]]&amp;"-PLOA24","")</f>
        <v/>
      </c>
      <c r="B86" s="3" t="str">
        <f>IF(C86&lt;&gt;"",_xlfn.XLOOKUP(C86,'Apoio - Lista de UOs'!$A$3:$A$80,'Apoio - Lista de UOs'!$C$3:$C$80),"")</f>
        <v/>
      </c>
      <c r="G86" s="3" t="str">
        <f>IFERROR(VLOOKUP(F86,'Apoio - Funções-Programas'!A:B,2,0),"")</f>
        <v/>
      </c>
      <c r="I86" s="3" t="str">
        <f>IFERROR(VLOOKUP(H86,'Apoio - Funções-Programas'!D:E,2,0),"")</f>
        <v/>
      </c>
      <c r="K86" s="3" t="str">
        <f>IFERROR(VLOOKUP(J86,'Apoio - Funções-Programas'!G:H,2,0),"")</f>
        <v/>
      </c>
      <c r="M86" s="3" t="str">
        <f>IFERROR(VLOOKUP(L86,'Apoio - Lista de ações'!A:B,2,0),"")</f>
        <v/>
      </c>
      <c r="P86" s="145"/>
      <c r="Q86" s="3" t="str">
        <f>IFERROR(VLOOKUP(P86,'Apoio - Lista de NDs'!$A$22:$B$106,2,0),"")</f>
        <v/>
      </c>
      <c r="R86" s="143" t="str" cm="1">
        <f t="array" ref="R86">IFERROR(_xlfn.IFS(C86="FME","Todas_FME",C86="FUNDOSAUDE","Todas_FUNDOSAUDE",C86="FMAS","Todas_FMAS",C86="NITPREV","Todas_NITPREV",C86="NITPREVFIN","Todas_NITPREVFIN",C86="NITPREVPREV","Todas_NITPREVPREV",C86="NITTRANS","Todas_NITTRANS",C86="FUMTER","Todas_FUMTER",C86="FUHAB","Todas_FUHAB",C86="FMMU","Todas_FMMU",AND(C86&lt;&gt;"",C86&lt;&gt;"FME",C86&lt;&gt;"FUNDOSAUDE",C86&lt;&gt;"FMAS",C86&lt;&gt;"NITPREV",C86&lt;&gt;"NITPREVFIN",C86&lt;&gt;"NITPREVPREV",C86&lt;&gt;"NITTRANS",C86&lt;&gt;"FUMTER",C86&lt;&gt;"FUHAB",C86&lt;&gt;"FMMU"),"DEMAIS"),"")</f>
        <v/>
      </c>
      <c r="T86" s="3" t="str">
        <f>IFERROR(VLOOKUP(S86,'Apoio CO - Pré-LOA 2024'!B:D,3,0),"")</f>
        <v/>
      </c>
      <c r="U86" s="3" t="str">
        <f>IFERROR(VLOOKUP(RIGHT(Tabela1[[#This Row],[Fonte de Recursos]],2),'Apoio - Fontes e Detalhamentos'!A:B,2,0),"")</f>
        <v/>
      </c>
      <c r="V86" s="143" t="str" cm="1">
        <f t="array" ref="V86">IFERROR(_xlfn.IFS(C86="FME",_xlfn.CONCAT(C86,"_CO_","FR_",LEFT(S86,3)),C86="FUNDOSAUDE",_xlfn.CONCAT(C86,"_CO_","FR_",LEFT(S86,3)),C86="FMAS",_xlfn.CONCAT(C86,"_CO_","FR_",LEFT(S86,3)),C86="NITPREV",_xlfn.CONCAT(C86,"_CO_","FR_",LEFT(S86,3)),C86="NITPREVFIN",_xlfn.CONCAT(C86,"_CO_","FR_",LEFT(S86,3)),C86="NITPREVPREV",_xlfn.CONCAT(C86,"_CO_","FR_",LEFT(S86,3)),C86="NITTRANS",_xlfn.CONCAT(C86,"_CO_","FR_",LEFT(S86,3)),C86="FUMTER",_xlfn.CONCAT(C86,"_CO_","FR_",LEFT(S86,3)),C86="FUHAB",_xlfn.CONCAT(C86,"_CO_","FR_",LEFT(S86,3)),C86="FMMU",_xlfn.CONCAT(C86,"_CO_","FR_",LEFT(S86,3)),Tabela1[[#This Row],[Classif Fonte]]="DEMAIS",_xlfn.CONCAT(Tabela1[[#This Row],[Classif Fonte]],"_CO_","FR_",LEFT(S86,3))),"")</f>
        <v/>
      </c>
      <c r="W86" s="145"/>
      <c r="X86" s="3" t="str">
        <f>IFERROR(VLOOKUP(W86,'Apoio CO - Pré-LOA 2024'!G:H,2,0),"")</f>
        <v/>
      </c>
      <c r="AB86" s="144"/>
      <c r="AK86" s="143" t="str">
        <f t="shared" si="21"/>
        <v>Meta_NA</v>
      </c>
      <c r="AM86" s="17" t="str">
        <f>IFERROR(VLOOKUP(AL86,'Apoio - Plano de Metas 2023'!C:D,2,0),"")</f>
        <v/>
      </c>
      <c r="AP86" s="143" t="str">
        <f t="shared" si="22"/>
        <v>Não apto</v>
      </c>
      <c r="AQ86" s="143" t="str">
        <f t="shared" si="23"/>
        <v>Não apto</v>
      </c>
      <c r="AR86" s="143" t="str">
        <f>IFERROR(VLOOKUP(C86,Função_Padrão!G:H,2,0),"Não apto")</f>
        <v>Não apto</v>
      </c>
      <c r="AS86" s="143" t="str">
        <f t="shared" si="24"/>
        <v>Não apto</v>
      </c>
      <c r="AT86" s="143" t="str">
        <f t="shared" si="25"/>
        <v>Não apto</v>
      </c>
      <c r="AU86" s="143" t="str">
        <f t="shared" si="26"/>
        <v>Não apto</v>
      </c>
      <c r="AV86" s="143" t="str">
        <f t="shared" si="27"/>
        <v>Não apto</v>
      </c>
      <c r="AW86" s="143" t="str">
        <f t="shared" si="28"/>
        <v>Não apto</v>
      </c>
      <c r="AX86" s="143" t="str">
        <f t="shared" si="29"/>
        <v>Não apto</v>
      </c>
      <c r="AY86" s="143" t="str">
        <f t="shared" si="30"/>
        <v>Não apto</v>
      </c>
    </row>
    <row r="87" spans="1:51" ht="69" customHeight="1">
      <c r="A87" s="3" t="str">
        <f ca="1">IF(Tabela1[[#This Row],[Sigla Unidade Orçamentária]]&lt;&gt;"",TEXT(COUNTIF(INDIRECT(TEXT("C3:C",0)&amp;ROW()),Tabela1[[#This Row],[Sigla Unidade Orçamentária]]),"000")&amp;"-"&amp;Tabela1[[#This Row],[Sigla Unidade Orçamentária]]&amp;"-PLOA24","")</f>
        <v/>
      </c>
      <c r="B87" s="3" t="str">
        <f>IF(C87&lt;&gt;"",_xlfn.XLOOKUP(C87,'Apoio - Lista de UOs'!$A$3:$A$80,'Apoio - Lista de UOs'!$C$3:$C$80),"")</f>
        <v/>
      </c>
      <c r="G87" s="3" t="str">
        <f>IFERROR(VLOOKUP(F87,'Apoio - Funções-Programas'!A:B,2,0),"")</f>
        <v/>
      </c>
      <c r="I87" s="3" t="str">
        <f>IFERROR(VLOOKUP(H87,'Apoio - Funções-Programas'!D:E,2,0),"")</f>
        <v/>
      </c>
      <c r="K87" s="3" t="str">
        <f>IFERROR(VLOOKUP(J87,'Apoio - Funções-Programas'!G:H,2,0),"")</f>
        <v/>
      </c>
      <c r="M87" s="3" t="str">
        <f>IFERROR(VLOOKUP(L87,'Apoio - Lista de ações'!A:B,2,0),"")</f>
        <v/>
      </c>
      <c r="P87" s="145"/>
      <c r="Q87" s="3" t="str">
        <f>IFERROR(VLOOKUP(P87,'Apoio - Lista de NDs'!$A$22:$B$106,2,0),"")</f>
        <v/>
      </c>
      <c r="R87" s="143" t="str" cm="1">
        <f t="array" ref="R87">IFERROR(_xlfn.IFS(C87="FME","Todas_FME",C87="FUNDOSAUDE","Todas_FUNDOSAUDE",C87="FMAS","Todas_FMAS",C87="NITPREV","Todas_NITPREV",C87="NITPREVFIN","Todas_NITPREVFIN",C87="NITPREVPREV","Todas_NITPREVPREV",C87="NITTRANS","Todas_NITTRANS",C87="FUMTER","Todas_FUMTER",C87="FUHAB","Todas_FUHAB",C87="FMMU","Todas_FMMU",AND(C87&lt;&gt;"",C87&lt;&gt;"FME",C87&lt;&gt;"FUNDOSAUDE",C87&lt;&gt;"FMAS",C87&lt;&gt;"NITPREV",C87&lt;&gt;"NITPREVFIN",C87&lt;&gt;"NITPREVPREV",C87&lt;&gt;"NITTRANS",C87&lt;&gt;"FUMTER",C87&lt;&gt;"FUHAB",C87&lt;&gt;"FMMU"),"DEMAIS"),"")</f>
        <v/>
      </c>
      <c r="T87" s="3" t="str">
        <f>IFERROR(VLOOKUP(S87,'Apoio CO - Pré-LOA 2024'!B:D,3,0),"")</f>
        <v/>
      </c>
      <c r="U87" s="3" t="str">
        <f>IFERROR(VLOOKUP(RIGHT(Tabela1[[#This Row],[Fonte de Recursos]],2),'Apoio - Fontes e Detalhamentos'!A:B,2,0),"")</f>
        <v/>
      </c>
      <c r="V87" s="143" t="str" cm="1">
        <f t="array" ref="V87">IFERROR(_xlfn.IFS(C87="FME",_xlfn.CONCAT(C87,"_CO_","FR_",LEFT(S87,3)),C87="FUNDOSAUDE",_xlfn.CONCAT(C87,"_CO_","FR_",LEFT(S87,3)),C87="FMAS",_xlfn.CONCAT(C87,"_CO_","FR_",LEFT(S87,3)),C87="NITPREV",_xlfn.CONCAT(C87,"_CO_","FR_",LEFT(S87,3)),C87="NITPREVFIN",_xlfn.CONCAT(C87,"_CO_","FR_",LEFT(S87,3)),C87="NITPREVPREV",_xlfn.CONCAT(C87,"_CO_","FR_",LEFT(S87,3)),C87="NITTRANS",_xlfn.CONCAT(C87,"_CO_","FR_",LEFT(S87,3)),C87="FUMTER",_xlfn.CONCAT(C87,"_CO_","FR_",LEFT(S87,3)),C87="FUHAB",_xlfn.CONCAT(C87,"_CO_","FR_",LEFT(S87,3)),C87="FMMU",_xlfn.CONCAT(C87,"_CO_","FR_",LEFT(S87,3)),Tabela1[[#This Row],[Classif Fonte]]="DEMAIS",_xlfn.CONCAT(Tabela1[[#This Row],[Classif Fonte]],"_CO_","FR_",LEFT(S87,3))),"")</f>
        <v/>
      </c>
      <c r="W87" s="145"/>
      <c r="X87" s="3" t="str">
        <f>IFERROR(VLOOKUP(W87,'Apoio CO - Pré-LOA 2024'!G:H,2,0),"")</f>
        <v/>
      </c>
      <c r="AB87" s="144"/>
      <c r="AK87" s="143" t="str">
        <f t="shared" si="21"/>
        <v>Meta_NA</v>
      </c>
      <c r="AM87" s="17" t="str">
        <f>IFERROR(VLOOKUP(AL87,'Apoio - Plano de Metas 2023'!C:D,2,0),"")</f>
        <v/>
      </c>
      <c r="AP87" s="143" t="str">
        <f t="shared" si="22"/>
        <v>Não apto</v>
      </c>
      <c r="AQ87" s="143" t="str">
        <f t="shared" si="23"/>
        <v>Não apto</v>
      </c>
      <c r="AR87" s="143" t="str">
        <f>IFERROR(VLOOKUP(C87,Função_Padrão!G:H,2,0),"Não apto")</f>
        <v>Não apto</v>
      </c>
      <c r="AS87" s="143" t="str">
        <f t="shared" si="24"/>
        <v>Não apto</v>
      </c>
      <c r="AT87" s="143" t="str">
        <f t="shared" si="25"/>
        <v>Não apto</v>
      </c>
      <c r="AU87" s="143" t="str">
        <f t="shared" si="26"/>
        <v>Não apto</v>
      </c>
      <c r="AV87" s="143" t="str">
        <f t="shared" si="27"/>
        <v>Não apto</v>
      </c>
      <c r="AW87" s="143" t="str">
        <f t="shared" si="28"/>
        <v>Não apto</v>
      </c>
      <c r="AX87" s="143" t="str">
        <f t="shared" si="29"/>
        <v>Não apto</v>
      </c>
      <c r="AY87" s="143" t="str">
        <f t="shared" si="30"/>
        <v>Não apto</v>
      </c>
    </row>
    <row r="88" spans="1:51" ht="69" customHeight="1">
      <c r="A88" s="3" t="str">
        <f ca="1">IF(Tabela1[[#This Row],[Sigla Unidade Orçamentária]]&lt;&gt;"",TEXT(COUNTIF(INDIRECT(TEXT("C3:C",0)&amp;ROW()),Tabela1[[#This Row],[Sigla Unidade Orçamentária]]),"000")&amp;"-"&amp;Tabela1[[#This Row],[Sigla Unidade Orçamentária]]&amp;"-PLOA24","")</f>
        <v/>
      </c>
      <c r="B88" s="3" t="str">
        <f>IF(C88&lt;&gt;"",_xlfn.XLOOKUP(C88,'Apoio - Lista de UOs'!$A$3:$A$80,'Apoio - Lista de UOs'!$C$3:$C$80),"")</f>
        <v/>
      </c>
      <c r="G88" s="3" t="str">
        <f>IFERROR(VLOOKUP(F88,'Apoio - Funções-Programas'!A:B,2,0),"")</f>
        <v/>
      </c>
      <c r="I88" s="3" t="str">
        <f>IFERROR(VLOOKUP(H88,'Apoio - Funções-Programas'!D:E,2,0),"")</f>
        <v/>
      </c>
      <c r="K88" s="3" t="str">
        <f>IFERROR(VLOOKUP(J88,'Apoio - Funções-Programas'!G:H,2,0),"")</f>
        <v/>
      </c>
      <c r="M88" s="3" t="str">
        <f>IFERROR(VLOOKUP(L88,'Apoio - Lista de ações'!A:B,2,0),"")</f>
        <v/>
      </c>
      <c r="P88" s="145"/>
      <c r="Q88" s="3" t="str">
        <f>IFERROR(VLOOKUP(P88,'Apoio - Lista de NDs'!$A$22:$B$106,2,0),"")</f>
        <v/>
      </c>
      <c r="R88" s="143" t="str" cm="1">
        <f t="array" ref="R88">IFERROR(_xlfn.IFS(C88="FME","Todas_FME",C88="FUNDOSAUDE","Todas_FUNDOSAUDE",C88="FMAS","Todas_FMAS",C88="NITPREV","Todas_NITPREV",C88="NITPREVFIN","Todas_NITPREVFIN",C88="NITPREVPREV","Todas_NITPREVPREV",C88="NITTRANS","Todas_NITTRANS",C88="FUMTER","Todas_FUMTER",C88="FUHAB","Todas_FUHAB",C88="FMMU","Todas_FMMU",AND(C88&lt;&gt;"",C88&lt;&gt;"FME",C88&lt;&gt;"FUNDOSAUDE",C88&lt;&gt;"FMAS",C88&lt;&gt;"NITPREV",C88&lt;&gt;"NITPREVFIN",C88&lt;&gt;"NITPREVPREV",C88&lt;&gt;"NITTRANS",C88&lt;&gt;"FUMTER",C88&lt;&gt;"FUHAB",C88&lt;&gt;"FMMU"),"DEMAIS"),"")</f>
        <v/>
      </c>
      <c r="T88" s="3" t="str">
        <f>IFERROR(VLOOKUP(S88,'Apoio CO - Pré-LOA 2024'!B:D,3,0),"")</f>
        <v/>
      </c>
      <c r="U88" s="3" t="str">
        <f>IFERROR(VLOOKUP(RIGHT(Tabela1[[#This Row],[Fonte de Recursos]],2),'Apoio - Fontes e Detalhamentos'!A:B,2,0),"")</f>
        <v/>
      </c>
      <c r="V88" s="143" t="str" cm="1">
        <f t="array" ref="V88">IFERROR(_xlfn.IFS(C88="FME",_xlfn.CONCAT(C88,"_CO_","FR_",LEFT(S88,3)),C88="FUNDOSAUDE",_xlfn.CONCAT(C88,"_CO_","FR_",LEFT(S88,3)),C88="FMAS",_xlfn.CONCAT(C88,"_CO_","FR_",LEFT(S88,3)),C88="NITPREV",_xlfn.CONCAT(C88,"_CO_","FR_",LEFT(S88,3)),C88="NITPREVFIN",_xlfn.CONCAT(C88,"_CO_","FR_",LEFT(S88,3)),C88="NITPREVPREV",_xlfn.CONCAT(C88,"_CO_","FR_",LEFT(S88,3)),C88="NITTRANS",_xlfn.CONCAT(C88,"_CO_","FR_",LEFT(S88,3)),C88="FUMTER",_xlfn.CONCAT(C88,"_CO_","FR_",LEFT(S88,3)),C88="FUHAB",_xlfn.CONCAT(C88,"_CO_","FR_",LEFT(S88,3)),C88="FMMU",_xlfn.CONCAT(C88,"_CO_","FR_",LEFT(S88,3)),Tabela1[[#This Row],[Classif Fonte]]="DEMAIS",_xlfn.CONCAT(Tabela1[[#This Row],[Classif Fonte]],"_CO_","FR_",LEFT(S88,3))),"")</f>
        <v/>
      </c>
      <c r="W88" s="145"/>
      <c r="X88" s="3" t="str">
        <f>IFERROR(VLOOKUP(W88,'Apoio CO - Pré-LOA 2024'!G:H,2,0),"")</f>
        <v/>
      </c>
      <c r="AB88" s="144"/>
      <c r="AK88" s="143" t="str">
        <f t="shared" si="21"/>
        <v>Meta_NA</v>
      </c>
      <c r="AM88" s="17" t="str">
        <f>IFERROR(VLOOKUP(AL88,'Apoio - Plano de Metas 2023'!C:D,2,0),"")</f>
        <v/>
      </c>
      <c r="AP88" s="143" t="str">
        <f t="shared" si="22"/>
        <v>Não apto</v>
      </c>
      <c r="AQ88" s="143" t="str">
        <f t="shared" si="23"/>
        <v>Não apto</v>
      </c>
      <c r="AR88" s="143" t="str">
        <f>IFERROR(VLOOKUP(C88,Função_Padrão!G:H,2,0),"Não apto")</f>
        <v>Não apto</v>
      </c>
      <c r="AS88" s="143" t="str">
        <f t="shared" si="24"/>
        <v>Não apto</v>
      </c>
      <c r="AT88" s="143" t="str">
        <f t="shared" si="25"/>
        <v>Não apto</v>
      </c>
      <c r="AU88" s="143" t="str">
        <f t="shared" si="26"/>
        <v>Não apto</v>
      </c>
      <c r="AV88" s="143" t="str">
        <f t="shared" si="27"/>
        <v>Não apto</v>
      </c>
      <c r="AW88" s="143" t="str">
        <f t="shared" si="28"/>
        <v>Não apto</v>
      </c>
      <c r="AX88" s="143" t="str">
        <f t="shared" si="29"/>
        <v>Não apto</v>
      </c>
      <c r="AY88" s="143" t="str">
        <f t="shared" si="30"/>
        <v>Não apto</v>
      </c>
    </row>
    <row r="89" spans="1:51" ht="69" customHeight="1">
      <c r="A89" s="3" t="str">
        <f ca="1">IF(Tabela1[[#This Row],[Sigla Unidade Orçamentária]]&lt;&gt;"",TEXT(COUNTIF(INDIRECT(TEXT("C3:C",0)&amp;ROW()),Tabela1[[#This Row],[Sigla Unidade Orçamentária]]),"000")&amp;"-"&amp;Tabela1[[#This Row],[Sigla Unidade Orçamentária]]&amp;"-PLOA24","")</f>
        <v/>
      </c>
      <c r="B89" s="3" t="str">
        <f>IF(C89&lt;&gt;"",_xlfn.XLOOKUP(C89,'Apoio - Lista de UOs'!$A$3:$A$80,'Apoio - Lista de UOs'!$C$3:$C$80),"")</f>
        <v/>
      </c>
      <c r="G89" s="3" t="str">
        <f>IFERROR(VLOOKUP(F89,'Apoio - Funções-Programas'!A:B,2,0),"")</f>
        <v/>
      </c>
      <c r="I89" s="3" t="str">
        <f>IFERROR(VLOOKUP(H89,'Apoio - Funções-Programas'!D:E,2,0),"")</f>
        <v/>
      </c>
      <c r="K89" s="3" t="str">
        <f>IFERROR(VLOOKUP(J89,'Apoio - Funções-Programas'!G:H,2,0),"")</f>
        <v/>
      </c>
      <c r="M89" s="3" t="str">
        <f>IFERROR(VLOOKUP(L89,'Apoio - Lista de ações'!A:B,2,0),"")</f>
        <v/>
      </c>
      <c r="P89" s="145"/>
      <c r="Q89" s="3" t="str">
        <f>IFERROR(VLOOKUP(P89,'Apoio - Lista de NDs'!$A$22:$B$106,2,0),"")</f>
        <v/>
      </c>
      <c r="R89" s="143" t="str" cm="1">
        <f t="array" ref="R89">IFERROR(_xlfn.IFS(C89="FME","Todas_FME",C89="FUNDOSAUDE","Todas_FUNDOSAUDE",C89="FMAS","Todas_FMAS",C89="NITPREV","Todas_NITPREV",C89="NITPREVFIN","Todas_NITPREVFIN",C89="NITPREVPREV","Todas_NITPREVPREV",C89="NITTRANS","Todas_NITTRANS",C89="FUMTER","Todas_FUMTER",C89="FUHAB","Todas_FUHAB",C89="FMMU","Todas_FMMU",AND(C89&lt;&gt;"",C89&lt;&gt;"FME",C89&lt;&gt;"FUNDOSAUDE",C89&lt;&gt;"FMAS",C89&lt;&gt;"NITPREV",C89&lt;&gt;"NITPREVFIN",C89&lt;&gt;"NITPREVPREV",C89&lt;&gt;"NITTRANS",C89&lt;&gt;"FUMTER",C89&lt;&gt;"FUHAB",C89&lt;&gt;"FMMU"),"DEMAIS"),"")</f>
        <v/>
      </c>
      <c r="T89" s="3" t="str">
        <f>IFERROR(VLOOKUP(S89,'Apoio CO - Pré-LOA 2024'!B:D,3,0),"")</f>
        <v/>
      </c>
      <c r="U89" s="3" t="str">
        <f>IFERROR(VLOOKUP(RIGHT(Tabela1[[#This Row],[Fonte de Recursos]],2),'Apoio - Fontes e Detalhamentos'!A:B,2,0),"")</f>
        <v/>
      </c>
      <c r="V89" s="143" t="str" cm="1">
        <f t="array" ref="V89">IFERROR(_xlfn.IFS(C89="FME",_xlfn.CONCAT(C89,"_CO_","FR_",LEFT(S89,3)),C89="FUNDOSAUDE",_xlfn.CONCAT(C89,"_CO_","FR_",LEFT(S89,3)),C89="FMAS",_xlfn.CONCAT(C89,"_CO_","FR_",LEFT(S89,3)),C89="NITPREV",_xlfn.CONCAT(C89,"_CO_","FR_",LEFT(S89,3)),C89="NITPREVFIN",_xlfn.CONCAT(C89,"_CO_","FR_",LEFT(S89,3)),C89="NITPREVPREV",_xlfn.CONCAT(C89,"_CO_","FR_",LEFT(S89,3)),C89="NITTRANS",_xlfn.CONCAT(C89,"_CO_","FR_",LEFT(S89,3)),C89="FUMTER",_xlfn.CONCAT(C89,"_CO_","FR_",LEFT(S89,3)),C89="FUHAB",_xlfn.CONCAT(C89,"_CO_","FR_",LEFT(S89,3)),C89="FMMU",_xlfn.CONCAT(C89,"_CO_","FR_",LEFT(S89,3)),Tabela1[[#This Row],[Classif Fonte]]="DEMAIS",_xlfn.CONCAT(Tabela1[[#This Row],[Classif Fonte]],"_CO_","FR_",LEFT(S89,3))),"")</f>
        <v/>
      </c>
      <c r="W89" s="145"/>
      <c r="X89" s="3" t="str">
        <f>IFERROR(VLOOKUP(W89,'Apoio CO - Pré-LOA 2024'!G:H,2,0),"")</f>
        <v/>
      </c>
      <c r="AB89" s="144"/>
      <c r="AK89" s="143" t="str">
        <f t="shared" si="21"/>
        <v>Meta_NA</v>
      </c>
      <c r="AM89" s="17" t="str">
        <f>IFERROR(VLOOKUP(AL89,'Apoio - Plano de Metas 2023'!C:D,2,0),"")</f>
        <v/>
      </c>
      <c r="AP89" s="143" t="str">
        <f t="shared" si="22"/>
        <v>Não apto</v>
      </c>
      <c r="AQ89" s="143" t="str">
        <f t="shared" si="23"/>
        <v>Não apto</v>
      </c>
      <c r="AR89" s="143" t="str">
        <f>IFERROR(VLOOKUP(C89,Função_Padrão!G:H,2,0),"Não apto")</f>
        <v>Não apto</v>
      </c>
      <c r="AS89" s="143" t="str">
        <f t="shared" si="24"/>
        <v>Não apto</v>
      </c>
      <c r="AT89" s="143" t="str">
        <f t="shared" si="25"/>
        <v>Não apto</v>
      </c>
      <c r="AU89" s="143" t="str">
        <f t="shared" si="26"/>
        <v>Não apto</v>
      </c>
      <c r="AV89" s="143" t="str">
        <f t="shared" si="27"/>
        <v>Não apto</v>
      </c>
      <c r="AW89" s="143" t="str">
        <f t="shared" si="28"/>
        <v>Não apto</v>
      </c>
      <c r="AX89" s="143" t="str">
        <f t="shared" si="29"/>
        <v>Não apto</v>
      </c>
      <c r="AY89" s="143" t="str">
        <f t="shared" si="30"/>
        <v>Não apto</v>
      </c>
    </row>
    <row r="90" spans="1:51" ht="69" customHeight="1">
      <c r="A90" s="3" t="str">
        <f ca="1">IF(Tabela1[[#This Row],[Sigla Unidade Orçamentária]]&lt;&gt;"",TEXT(COUNTIF(INDIRECT(TEXT("C3:C",0)&amp;ROW()),Tabela1[[#This Row],[Sigla Unidade Orçamentária]]),"000")&amp;"-"&amp;Tabela1[[#This Row],[Sigla Unidade Orçamentária]]&amp;"-PLOA24","")</f>
        <v/>
      </c>
      <c r="B90" s="3" t="str">
        <f>IF(C90&lt;&gt;"",_xlfn.XLOOKUP(C90,'Apoio - Lista de UOs'!$A$3:$A$80,'Apoio - Lista de UOs'!$C$3:$C$80),"")</f>
        <v/>
      </c>
      <c r="G90" s="3" t="str">
        <f>IFERROR(VLOOKUP(F90,'Apoio - Funções-Programas'!A:B,2,0),"")</f>
        <v/>
      </c>
      <c r="I90" s="3" t="str">
        <f>IFERROR(VLOOKUP(H90,'Apoio - Funções-Programas'!D:E,2,0),"")</f>
        <v/>
      </c>
      <c r="K90" s="3" t="str">
        <f>IFERROR(VLOOKUP(J90,'Apoio - Funções-Programas'!G:H,2,0),"")</f>
        <v/>
      </c>
      <c r="M90" s="3" t="str">
        <f>IFERROR(VLOOKUP(L90,'Apoio - Lista de ações'!A:B,2,0),"")</f>
        <v/>
      </c>
      <c r="P90" s="145"/>
      <c r="Q90" s="3" t="str">
        <f>IFERROR(VLOOKUP(P90,'Apoio - Lista de NDs'!$A$22:$B$106,2,0),"")</f>
        <v/>
      </c>
      <c r="R90" s="143" t="str" cm="1">
        <f t="array" ref="R90">IFERROR(_xlfn.IFS(C90="FME","Todas_FME",C90="FUNDOSAUDE","Todas_FUNDOSAUDE",C90="FMAS","Todas_FMAS",C90="NITPREV","Todas_NITPREV",C90="NITPREVFIN","Todas_NITPREVFIN",C90="NITPREVPREV","Todas_NITPREVPREV",C90="NITTRANS","Todas_NITTRANS",C90="FUMTER","Todas_FUMTER",C90="FUHAB","Todas_FUHAB",C90="FMMU","Todas_FMMU",AND(C90&lt;&gt;"",C90&lt;&gt;"FME",C90&lt;&gt;"FUNDOSAUDE",C90&lt;&gt;"FMAS",C90&lt;&gt;"NITPREV",C90&lt;&gt;"NITPREVFIN",C90&lt;&gt;"NITPREVPREV",C90&lt;&gt;"NITTRANS",C90&lt;&gt;"FUMTER",C90&lt;&gt;"FUHAB",C90&lt;&gt;"FMMU"),"DEMAIS"),"")</f>
        <v/>
      </c>
      <c r="T90" s="3" t="str">
        <f>IFERROR(VLOOKUP(S90,'Apoio CO - Pré-LOA 2024'!B:D,3,0),"")</f>
        <v/>
      </c>
      <c r="U90" s="3" t="str">
        <f>IFERROR(VLOOKUP(RIGHT(Tabela1[[#This Row],[Fonte de Recursos]],2),'Apoio - Fontes e Detalhamentos'!A:B,2,0),"")</f>
        <v/>
      </c>
      <c r="V90" s="143" t="str" cm="1">
        <f t="array" ref="V90">IFERROR(_xlfn.IFS(C90="FME",_xlfn.CONCAT(C90,"_CO_","FR_",LEFT(S90,3)),C90="FUNDOSAUDE",_xlfn.CONCAT(C90,"_CO_","FR_",LEFT(S90,3)),C90="FMAS",_xlfn.CONCAT(C90,"_CO_","FR_",LEFT(S90,3)),C90="NITPREV",_xlfn.CONCAT(C90,"_CO_","FR_",LEFT(S90,3)),C90="NITPREVFIN",_xlfn.CONCAT(C90,"_CO_","FR_",LEFT(S90,3)),C90="NITPREVPREV",_xlfn.CONCAT(C90,"_CO_","FR_",LEFT(S90,3)),C90="NITTRANS",_xlfn.CONCAT(C90,"_CO_","FR_",LEFT(S90,3)),C90="FUMTER",_xlfn.CONCAT(C90,"_CO_","FR_",LEFT(S90,3)),C90="FUHAB",_xlfn.CONCAT(C90,"_CO_","FR_",LEFT(S90,3)),C90="FMMU",_xlfn.CONCAT(C90,"_CO_","FR_",LEFT(S90,3)),Tabela1[[#This Row],[Classif Fonte]]="DEMAIS",_xlfn.CONCAT(Tabela1[[#This Row],[Classif Fonte]],"_CO_","FR_",LEFT(S90,3))),"")</f>
        <v/>
      </c>
      <c r="W90" s="145"/>
      <c r="X90" s="3" t="str">
        <f>IFERROR(VLOOKUP(W90,'Apoio CO - Pré-LOA 2024'!G:H,2,0),"")</f>
        <v/>
      </c>
      <c r="AB90" s="144"/>
      <c r="AK90" s="143" t="str">
        <f t="shared" si="21"/>
        <v>Meta_NA</v>
      </c>
      <c r="AM90" s="17" t="str">
        <f>IFERROR(VLOOKUP(AL90,'Apoio - Plano de Metas 2023'!C:D,2,0),"")</f>
        <v/>
      </c>
      <c r="AP90" s="143" t="str">
        <f t="shared" si="22"/>
        <v>Não apto</v>
      </c>
      <c r="AQ90" s="143" t="str">
        <f t="shared" si="23"/>
        <v>Não apto</v>
      </c>
      <c r="AR90" s="143" t="str">
        <f>IFERROR(VLOOKUP(C90,Função_Padrão!G:H,2,0),"Não apto")</f>
        <v>Não apto</v>
      </c>
      <c r="AS90" s="143" t="str">
        <f t="shared" si="24"/>
        <v>Não apto</v>
      </c>
      <c r="AT90" s="143" t="str">
        <f t="shared" si="25"/>
        <v>Não apto</v>
      </c>
      <c r="AU90" s="143" t="str">
        <f t="shared" si="26"/>
        <v>Não apto</v>
      </c>
      <c r="AV90" s="143" t="str">
        <f t="shared" si="27"/>
        <v>Não apto</v>
      </c>
      <c r="AW90" s="143" t="str">
        <f t="shared" si="28"/>
        <v>Não apto</v>
      </c>
      <c r="AX90" s="143" t="str">
        <f t="shared" si="29"/>
        <v>Não apto</v>
      </c>
      <c r="AY90" s="143" t="str">
        <f t="shared" si="30"/>
        <v>Não apto</v>
      </c>
    </row>
    <row r="91" spans="1:51" ht="69" customHeight="1">
      <c r="A91" s="3" t="str">
        <f ca="1">IF(Tabela1[[#This Row],[Sigla Unidade Orçamentária]]&lt;&gt;"",TEXT(COUNTIF(INDIRECT(TEXT("C3:C",0)&amp;ROW()),Tabela1[[#This Row],[Sigla Unidade Orçamentária]]),"000")&amp;"-"&amp;Tabela1[[#This Row],[Sigla Unidade Orçamentária]]&amp;"-PLOA24","")</f>
        <v/>
      </c>
      <c r="B91" s="3" t="str">
        <f>IF(C91&lt;&gt;"",_xlfn.XLOOKUP(C91,'Apoio - Lista de UOs'!$A$3:$A$80,'Apoio - Lista de UOs'!$C$3:$C$80),"")</f>
        <v/>
      </c>
      <c r="G91" s="3" t="str">
        <f>IFERROR(VLOOKUP(F91,'Apoio - Funções-Programas'!A:B,2,0),"")</f>
        <v/>
      </c>
      <c r="I91" s="3" t="str">
        <f>IFERROR(VLOOKUP(H91,'Apoio - Funções-Programas'!D:E,2,0),"")</f>
        <v/>
      </c>
      <c r="K91" s="3" t="str">
        <f>IFERROR(VLOOKUP(J91,'Apoio - Funções-Programas'!G:H,2,0),"")</f>
        <v/>
      </c>
      <c r="M91" s="3" t="str">
        <f>IFERROR(VLOOKUP(L91,'Apoio - Lista de ações'!A:B,2,0),"")</f>
        <v/>
      </c>
      <c r="P91" s="145"/>
      <c r="Q91" s="3" t="str">
        <f>IFERROR(VLOOKUP(P91,'Apoio - Lista de NDs'!$A$22:$B$106,2,0),"")</f>
        <v/>
      </c>
      <c r="R91" s="143" t="str" cm="1">
        <f t="array" ref="R91">IFERROR(_xlfn.IFS(C91="FME","Todas_FME",C91="FUNDOSAUDE","Todas_FUNDOSAUDE",C91="FMAS","Todas_FMAS",C91="NITPREV","Todas_NITPREV",C91="NITPREVFIN","Todas_NITPREVFIN",C91="NITPREVPREV","Todas_NITPREVPREV",C91="NITTRANS","Todas_NITTRANS",C91="FUMTER","Todas_FUMTER",C91="FUHAB","Todas_FUHAB",C91="FMMU","Todas_FMMU",AND(C91&lt;&gt;"",C91&lt;&gt;"FME",C91&lt;&gt;"FUNDOSAUDE",C91&lt;&gt;"FMAS",C91&lt;&gt;"NITPREV",C91&lt;&gt;"NITPREVFIN",C91&lt;&gt;"NITPREVPREV",C91&lt;&gt;"NITTRANS",C91&lt;&gt;"FUMTER",C91&lt;&gt;"FUHAB",C91&lt;&gt;"FMMU"),"DEMAIS"),"")</f>
        <v/>
      </c>
      <c r="T91" s="3" t="str">
        <f>IFERROR(VLOOKUP(S91,'Apoio CO - Pré-LOA 2024'!B:D,3,0),"")</f>
        <v/>
      </c>
      <c r="U91" s="3" t="str">
        <f>IFERROR(VLOOKUP(RIGHT(Tabela1[[#This Row],[Fonte de Recursos]],2),'Apoio - Fontes e Detalhamentos'!A:B,2,0),"")</f>
        <v/>
      </c>
      <c r="V91" s="143" t="str" cm="1">
        <f t="array" ref="V91">IFERROR(_xlfn.IFS(C91="FME",_xlfn.CONCAT(C91,"_CO_","FR_",LEFT(S91,3)),C91="FUNDOSAUDE",_xlfn.CONCAT(C91,"_CO_","FR_",LEFT(S91,3)),C91="FMAS",_xlfn.CONCAT(C91,"_CO_","FR_",LEFT(S91,3)),C91="NITPREV",_xlfn.CONCAT(C91,"_CO_","FR_",LEFT(S91,3)),C91="NITPREVFIN",_xlfn.CONCAT(C91,"_CO_","FR_",LEFT(S91,3)),C91="NITPREVPREV",_xlfn.CONCAT(C91,"_CO_","FR_",LEFT(S91,3)),C91="NITTRANS",_xlfn.CONCAT(C91,"_CO_","FR_",LEFT(S91,3)),C91="FUMTER",_xlfn.CONCAT(C91,"_CO_","FR_",LEFT(S91,3)),C91="FUHAB",_xlfn.CONCAT(C91,"_CO_","FR_",LEFT(S91,3)),C91="FMMU",_xlfn.CONCAT(C91,"_CO_","FR_",LEFT(S91,3)),Tabela1[[#This Row],[Classif Fonte]]="DEMAIS",_xlfn.CONCAT(Tabela1[[#This Row],[Classif Fonte]],"_CO_","FR_",LEFT(S91,3))),"")</f>
        <v/>
      </c>
      <c r="W91" s="145"/>
      <c r="X91" s="3" t="str">
        <f>IFERROR(VLOOKUP(W91,'Apoio CO - Pré-LOA 2024'!G:H,2,0),"")</f>
        <v/>
      </c>
      <c r="AB91" s="144"/>
      <c r="AK91" s="143" t="str">
        <f t="shared" si="21"/>
        <v>Meta_NA</v>
      </c>
      <c r="AM91" s="17" t="str">
        <f>IFERROR(VLOOKUP(AL91,'Apoio - Plano de Metas 2023'!C:D,2,0),"")</f>
        <v/>
      </c>
      <c r="AP91" s="143" t="str">
        <f t="shared" si="22"/>
        <v>Não apto</v>
      </c>
      <c r="AQ91" s="143" t="str">
        <f t="shared" si="23"/>
        <v>Não apto</v>
      </c>
      <c r="AR91" s="143" t="str">
        <f>IFERROR(VLOOKUP(C91,Função_Padrão!G:H,2,0),"Não apto")</f>
        <v>Não apto</v>
      </c>
      <c r="AS91" s="143" t="str">
        <f t="shared" si="24"/>
        <v>Não apto</v>
      </c>
      <c r="AT91" s="143" t="str">
        <f t="shared" si="25"/>
        <v>Não apto</v>
      </c>
      <c r="AU91" s="143" t="str">
        <f t="shared" si="26"/>
        <v>Não apto</v>
      </c>
      <c r="AV91" s="143" t="str">
        <f t="shared" si="27"/>
        <v>Não apto</v>
      </c>
      <c r="AW91" s="143" t="str">
        <f t="shared" si="28"/>
        <v>Não apto</v>
      </c>
      <c r="AX91" s="143" t="str">
        <f t="shared" si="29"/>
        <v>Não apto</v>
      </c>
      <c r="AY91" s="143" t="str">
        <f t="shared" si="30"/>
        <v>Não apto</v>
      </c>
    </row>
    <row r="92" spans="1:51" ht="69" customHeight="1">
      <c r="A92" s="3" t="str">
        <f ca="1">IF(Tabela1[[#This Row],[Sigla Unidade Orçamentária]]&lt;&gt;"",TEXT(COUNTIF(INDIRECT(TEXT("C3:C",0)&amp;ROW()),Tabela1[[#This Row],[Sigla Unidade Orçamentária]]),"000")&amp;"-"&amp;Tabela1[[#This Row],[Sigla Unidade Orçamentária]]&amp;"-PLOA24","")</f>
        <v/>
      </c>
      <c r="B92" s="3" t="str">
        <f>IF(C92&lt;&gt;"",_xlfn.XLOOKUP(C92,'Apoio - Lista de UOs'!$A$3:$A$80,'Apoio - Lista de UOs'!$C$3:$C$80),"")</f>
        <v/>
      </c>
      <c r="G92" s="3" t="str">
        <f>IFERROR(VLOOKUP(F92,'Apoio - Funções-Programas'!A:B,2,0),"")</f>
        <v/>
      </c>
      <c r="I92" s="3" t="str">
        <f>IFERROR(VLOOKUP(H92,'Apoio - Funções-Programas'!D:E,2,0),"")</f>
        <v/>
      </c>
      <c r="K92" s="3" t="str">
        <f>IFERROR(VLOOKUP(J92,'Apoio - Funções-Programas'!G:H,2,0),"")</f>
        <v/>
      </c>
      <c r="M92" s="3" t="str">
        <f>IFERROR(VLOOKUP(L92,'Apoio - Lista de ações'!A:B,2,0),"")</f>
        <v/>
      </c>
      <c r="P92" s="145"/>
      <c r="Q92" s="3" t="str">
        <f>IFERROR(VLOOKUP(P92,'Apoio - Lista de NDs'!$A$22:$B$106,2,0),"")</f>
        <v/>
      </c>
      <c r="R92" s="143" t="str" cm="1">
        <f t="array" ref="R92">IFERROR(_xlfn.IFS(C92="FME","Todas_FME",C92="FUNDOSAUDE","Todas_FUNDOSAUDE",C92="FMAS","Todas_FMAS",C92="NITPREV","Todas_NITPREV",C92="NITPREVFIN","Todas_NITPREVFIN",C92="NITPREVPREV","Todas_NITPREVPREV",C92="NITTRANS","Todas_NITTRANS",C92="FUMTER","Todas_FUMTER",C92="FUHAB","Todas_FUHAB",C92="FMMU","Todas_FMMU",AND(C92&lt;&gt;"",C92&lt;&gt;"FME",C92&lt;&gt;"FUNDOSAUDE",C92&lt;&gt;"FMAS",C92&lt;&gt;"NITPREV",C92&lt;&gt;"NITPREVFIN",C92&lt;&gt;"NITPREVPREV",C92&lt;&gt;"NITTRANS",C92&lt;&gt;"FUMTER",C92&lt;&gt;"FUHAB",C92&lt;&gt;"FMMU"),"DEMAIS"),"")</f>
        <v/>
      </c>
      <c r="T92" s="3" t="str">
        <f>IFERROR(VLOOKUP(S92,'Apoio CO - Pré-LOA 2024'!B:D,3,0),"")</f>
        <v/>
      </c>
      <c r="U92" s="3" t="str">
        <f>IFERROR(VLOOKUP(RIGHT(Tabela1[[#This Row],[Fonte de Recursos]],2),'Apoio - Fontes e Detalhamentos'!A:B,2,0),"")</f>
        <v/>
      </c>
      <c r="V92" s="143" t="str" cm="1">
        <f t="array" ref="V92">IFERROR(_xlfn.IFS(C92="FME",_xlfn.CONCAT(C92,"_CO_","FR_",LEFT(S92,3)),C92="FUNDOSAUDE",_xlfn.CONCAT(C92,"_CO_","FR_",LEFT(S92,3)),C92="FMAS",_xlfn.CONCAT(C92,"_CO_","FR_",LEFT(S92,3)),C92="NITPREV",_xlfn.CONCAT(C92,"_CO_","FR_",LEFT(S92,3)),C92="NITPREVFIN",_xlfn.CONCAT(C92,"_CO_","FR_",LEFT(S92,3)),C92="NITPREVPREV",_xlfn.CONCAT(C92,"_CO_","FR_",LEFT(S92,3)),C92="NITTRANS",_xlfn.CONCAT(C92,"_CO_","FR_",LEFT(S92,3)),C92="FUMTER",_xlfn.CONCAT(C92,"_CO_","FR_",LEFT(S92,3)),C92="FUHAB",_xlfn.CONCAT(C92,"_CO_","FR_",LEFT(S92,3)),C92="FMMU",_xlfn.CONCAT(C92,"_CO_","FR_",LEFT(S92,3)),Tabela1[[#This Row],[Classif Fonte]]="DEMAIS",_xlfn.CONCAT(Tabela1[[#This Row],[Classif Fonte]],"_CO_","FR_",LEFT(S92,3))),"")</f>
        <v/>
      </c>
      <c r="W92" s="145"/>
      <c r="X92" s="3" t="str">
        <f>IFERROR(VLOOKUP(W92,'Apoio CO - Pré-LOA 2024'!G:H,2,0),"")</f>
        <v/>
      </c>
      <c r="AB92" s="144"/>
      <c r="AK92" s="143" t="str">
        <f t="shared" si="21"/>
        <v>Meta_NA</v>
      </c>
      <c r="AM92" s="17" t="str">
        <f>IFERROR(VLOOKUP(AL92,'Apoio - Plano de Metas 2023'!C:D,2,0),"")</f>
        <v/>
      </c>
      <c r="AP92" s="143" t="str">
        <f t="shared" si="22"/>
        <v>Não apto</v>
      </c>
      <c r="AQ92" s="143" t="str">
        <f t="shared" si="23"/>
        <v>Não apto</v>
      </c>
      <c r="AR92" s="143" t="str">
        <f>IFERROR(VLOOKUP(C92,Função_Padrão!G:H,2,0),"Não apto")</f>
        <v>Não apto</v>
      </c>
      <c r="AS92" s="143" t="str">
        <f t="shared" si="24"/>
        <v>Não apto</v>
      </c>
      <c r="AT92" s="143" t="str">
        <f t="shared" si="25"/>
        <v>Não apto</v>
      </c>
      <c r="AU92" s="143" t="str">
        <f t="shared" si="26"/>
        <v>Não apto</v>
      </c>
      <c r="AV92" s="143" t="str">
        <f t="shared" si="27"/>
        <v>Não apto</v>
      </c>
      <c r="AW92" s="143" t="str">
        <f t="shared" si="28"/>
        <v>Não apto</v>
      </c>
      <c r="AX92" s="143" t="str">
        <f t="shared" si="29"/>
        <v>Não apto</v>
      </c>
      <c r="AY92" s="143" t="str">
        <f t="shared" si="30"/>
        <v>Não apto</v>
      </c>
    </row>
    <row r="93" spans="1:51" ht="69" customHeight="1">
      <c r="A93" s="3" t="str">
        <f ca="1">IF(Tabela1[[#This Row],[Sigla Unidade Orçamentária]]&lt;&gt;"",TEXT(COUNTIF(INDIRECT(TEXT("C3:C",0)&amp;ROW()),Tabela1[[#This Row],[Sigla Unidade Orçamentária]]),"000")&amp;"-"&amp;Tabela1[[#This Row],[Sigla Unidade Orçamentária]]&amp;"-PLOA24","")</f>
        <v/>
      </c>
      <c r="B93" s="3" t="str">
        <f>IF(C93&lt;&gt;"",_xlfn.XLOOKUP(C93,'Apoio - Lista de UOs'!$A$3:$A$80,'Apoio - Lista de UOs'!$C$3:$C$80),"")</f>
        <v/>
      </c>
      <c r="G93" s="3" t="str">
        <f>IFERROR(VLOOKUP(F93,'Apoio - Funções-Programas'!A:B,2,0),"")</f>
        <v/>
      </c>
      <c r="I93" s="3" t="str">
        <f>IFERROR(VLOOKUP(H93,'Apoio - Funções-Programas'!D:E,2,0),"")</f>
        <v/>
      </c>
      <c r="K93" s="3" t="str">
        <f>IFERROR(VLOOKUP(J93,'Apoio - Funções-Programas'!G:H,2,0),"")</f>
        <v/>
      </c>
      <c r="M93" s="3" t="str">
        <f>IFERROR(VLOOKUP(L93,'Apoio - Lista de ações'!A:B,2,0),"")</f>
        <v/>
      </c>
      <c r="P93" s="145"/>
      <c r="Q93" s="3" t="str">
        <f>IFERROR(VLOOKUP(P93,'Apoio - Lista de NDs'!$A$22:$B$106,2,0),"")</f>
        <v/>
      </c>
      <c r="R93" s="143" t="str" cm="1">
        <f t="array" ref="R93">IFERROR(_xlfn.IFS(C93="FME","Todas_FME",C93="FUNDOSAUDE","Todas_FUNDOSAUDE",C93="FMAS","Todas_FMAS",C93="NITPREV","Todas_NITPREV",C93="NITPREVFIN","Todas_NITPREVFIN",C93="NITPREVPREV","Todas_NITPREVPREV",C93="NITTRANS","Todas_NITTRANS",C93="FUMTER","Todas_FUMTER",C93="FUHAB","Todas_FUHAB",C93="FMMU","Todas_FMMU",AND(C93&lt;&gt;"",C93&lt;&gt;"FME",C93&lt;&gt;"FUNDOSAUDE",C93&lt;&gt;"FMAS",C93&lt;&gt;"NITPREV",C93&lt;&gt;"NITPREVFIN",C93&lt;&gt;"NITPREVPREV",C93&lt;&gt;"NITTRANS",C93&lt;&gt;"FUMTER",C93&lt;&gt;"FUHAB",C93&lt;&gt;"FMMU"),"DEMAIS"),"")</f>
        <v/>
      </c>
      <c r="T93" s="3" t="str">
        <f>IFERROR(VLOOKUP(S93,'Apoio CO - Pré-LOA 2024'!B:D,3,0),"")</f>
        <v/>
      </c>
      <c r="U93" s="3" t="str">
        <f>IFERROR(VLOOKUP(RIGHT(Tabela1[[#This Row],[Fonte de Recursos]],2),'Apoio - Fontes e Detalhamentos'!A:B,2,0),"")</f>
        <v/>
      </c>
      <c r="V93" s="143" t="str" cm="1">
        <f t="array" ref="V93">IFERROR(_xlfn.IFS(C93="FME",_xlfn.CONCAT(C93,"_CO_","FR_",LEFT(S93,3)),C93="FUNDOSAUDE",_xlfn.CONCAT(C93,"_CO_","FR_",LEFT(S93,3)),C93="FMAS",_xlfn.CONCAT(C93,"_CO_","FR_",LEFT(S93,3)),C93="NITPREV",_xlfn.CONCAT(C93,"_CO_","FR_",LEFT(S93,3)),C93="NITPREVFIN",_xlfn.CONCAT(C93,"_CO_","FR_",LEFT(S93,3)),C93="NITPREVPREV",_xlfn.CONCAT(C93,"_CO_","FR_",LEFT(S93,3)),C93="NITTRANS",_xlfn.CONCAT(C93,"_CO_","FR_",LEFT(S93,3)),C93="FUMTER",_xlfn.CONCAT(C93,"_CO_","FR_",LEFT(S93,3)),C93="FUHAB",_xlfn.CONCAT(C93,"_CO_","FR_",LEFT(S93,3)),C93="FMMU",_xlfn.CONCAT(C93,"_CO_","FR_",LEFT(S93,3)),Tabela1[[#This Row],[Classif Fonte]]="DEMAIS",_xlfn.CONCAT(Tabela1[[#This Row],[Classif Fonte]],"_CO_","FR_",LEFT(S93,3))),"")</f>
        <v/>
      </c>
      <c r="W93" s="145"/>
      <c r="X93" s="3" t="str">
        <f>IFERROR(VLOOKUP(W93,'Apoio CO - Pré-LOA 2024'!G:H,2,0),"")</f>
        <v/>
      </c>
      <c r="AB93" s="144"/>
      <c r="AK93" s="143" t="str">
        <f t="shared" si="21"/>
        <v>Meta_NA</v>
      </c>
      <c r="AM93" s="17" t="str">
        <f>IFERROR(VLOOKUP(AL93,'Apoio - Plano de Metas 2023'!C:D,2,0),"")</f>
        <v/>
      </c>
      <c r="AP93" s="143" t="str">
        <f t="shared" si="22"/>
        <v>Não apto</v>
      </c>
      <c r="AQ93" s="143" t="str">
        <f t="shared" si="23"/>
        <v>Não apto</v>
      </c>
      <c r="AR93" s="143" t="str">
        <f>IFERROR(VLOOKUP(C93,Função_Padrão!G:H,2,0),"Não apto")</f>
        <v>Não apto</v>
      </c>
      <c r="AS93" s="143" t="str">
        <f t="shared" si="24"/>
        <v>Não apto</v>
      </c>
      <c r="AT93" s="143" t="str">
        <f t="shared" si="25"/>
        <v>Não apto</v>
      </c>
      <c r="AU93" s="143" t="str">
        <f t="shared" si="26"/>
        <v>Não apto</v>
      </c>
      <c r="AV93" s="143" t="str">
        <f t="shared" si="27"/>
        <v>Não apto</v>
      </c>
      <c r="AW93" s="143" t="str">
        <f t="shared" si="28"/>
        <v>Não apto</v>
      </c>
      <c r="AX93" s="143" t="str">
        <f t="shared" si="29"/>
        <v>Não apto</v>
      </c>
      <c r="AY93" s="143" t="str">
        <f t="shared" si="30"/>
        <v>Não apto</v>
      </c>
    </row>
    <row r="94" spans="1:51" ht="69" customHeight="1">
      <c r="A94" s="3" t="str">
        <f ca="1">IF(Tabela1[[#This Row],[Sigla Unidade Orçamentária]]&lt;&gt;"",TEXT(COUNTIF(INDIRECT(TEXT("C3:C",0)&amp;ROW()),Tabela1[[#This Row],[Sigla Unidade Orçamentária]]),"000")&amp;"-"&amp;Tabela1[[#This Row],[Sigla Unidade Orçamentária]]&amp;"-PLOA24","")</f>
        <v/>
      </c>
      <c r="B94" s="3" t="str">
        <f>IF(C94&lt;&gt;"",_xlfn.XLOOKUP(C94,'Apoio - Lista de UOs'!$A$3:$A$80,'Apoio - Lista de UOs'!$C$3:$C$80),"")</f>
        <v/>
      </c>
      <c r="G94" s="3" t="str">
        <f>IFERROR(VLOOKUP(F94,'Apoio - Funções-Programas'!A:B,2,0),"")</f>
        <v/>
      </c>
      <c r="I94" s="3" t="str">
        <f>IFERROR(VLOOKUP(H94,'Apoio - Funções-Programas'!D:E,2,0),"")</f>
        <v/>
      </c>
      <c r="K94" s="3" t="str">
        <f>IFERROR(VLOOKUP(J94,'Apoio - Funções-Programas'!G:H,2,0),"")</f>
        <v/>
      </c>
      <c r="M94" s="3" t="str">
        <f>IFERROR(VLOOKUP(L94,'Apoio - Lista de ações'!A:B,2,0),"")</f>
        <v/>
      </c>
      <c r="P94" s="145"/>
      <c r="Q94" s="3" t="str">
        <f>IFERROR(VLOOKUP(P94,'Apoio - Lista de NDs'!$A$22:$B$106,2,0),"")</f>
        <v/>
      </c>
      <c r="R94" s="143" t="str" cm="1">
        <f t="array" ref="R94">IFERROR(_xlfn.IFS(C94="FME","Todas_FME",C94="FUNDOSAUDE","Todas_FUNDOSAUDE",C94="FMAS","Todas_FMAS",C94="NITPREV","Todas_NITPREV",C94="NITPREVFIN","Todas_NITPREVFIN",C94="NITPREVPREV","Todas_NITPREVPREV",C94="NITTRANS","Todas_NITTRANS",C94="FUMTER","Todas_FUMTER",C94="FUHAB","Todas_FUHAB",C94="FMMU","Todas_FMMU",AND(C94&lt;&gt;"",C94&lt;&gt;"FME",C94&lt;&gt;"FUNDOSAUDE",C94&lt;&gt;"FMAS",C94&lt;&gt;"NITPREV",C94&lt;&gt;"NITPREVFIN",C94&lt;&gt;"NITPREVPREV",C94&lt;&gt;"NITTRANS",C94&lt;&gt;"FUMTER",C94&lt;&gt;"FUHAB",C94&lt;&gt;"FMMU"),"DEMAIS"),"")</f>
        <v/>
      </c>
      <c r="T94" s="3" t="str">
        <f>IFERROR(VLOOKUP(S94,'Apoio CO - Pré-LOA 2024'!B:D,3,0),"")</f>
        <v/>
      </c>
      <c r="U94" s="3" t="str">
        <f>IFERROR(VLOOKUP(RIGHT(Tabela1[[#This Row],[Fonte de Recursos]],2),'Apoio - Fontes e Detalhamentos'!A:B,2,0),"")</f>
        <v/>
      </c>
      <c r="V94" s="143" t="str" cm="1">
        <f t="array" ref="V94">IFERROR(_xlfn.IFS(C94="FME",_xlfn.CONCAT(C94,"_CO_","FR_",LEFT(S94,3)),C94="FUNDOSAUDE",_xlfn.CONCAT(C94,"_CO_","FR_",LEFT(S94,3)),C94="FMAS",_xlfn.CONCAT(C94,"_CO_","FR_",LEFT(S94,3)),C94="NITPREV",_xlfn.CONCAT(C94,"_CO_","FR_",LEFT(S94,3)),C94="NITPREVFIN",_xlfn.CONCAT(C94,"_CO_","FR_",LEFT(S94,3)),C94="NITPREVPREV",_xlfn.CONCAT(C94,"_CO_","FR_",LEFT(S94,3)),C94="NITTRANS",_xlfn.CONCAT(C94,"_CO_","FR_",LEFT(S94,3)),C94="FUMTER",_xlfn.CONCAT(C94,"_CO_","FR_",LEFT(S94,3)),C94="FUHAB",_xlfn.CONCAT(C94,"_CO_","FR_",LEFT(S94,3)),C94="FMMU",_xlfn.CONCAT(C94,"_CO_","FR_",LEFT(S94,3)),Tabela1[[#This Row],[Classif Fonte]]="DEMAIS",_xlfn.CONCAT(Tabela1[[#This Row],[Classif Fonte]],"_CO_","FR_",LEFT(S94,3))),"")</f>
        <v/>
      </c>
      <c r="W94" s="145"/>
      <c r="X94" s="3" t="str">
        <f>IFERROR(VLOOKUP(W94,'Apoio CO - Pré-LOA 2024'!G:H,2,0),"")</f>
        <v/>
      </c>
      <c r="AB94" s="144"/>
      <c r="AK94" s="143" t="str">
        <f t="shared" si="21"/>
        <v>Meta_NA</v>
      </c>
      <c r="AM94" s="17" t="str">
        <f>IFERROR(VLOOKUP(AL94,'Apoio - Plano de Metas 2023'!C:D,2,0),"")</f>
        <v/>
      </c>
      <c r="AP94" s="143" t="str">
        <f t="shared" si="22"/>
        <v>Não apto</v>
      </c>
      <c r="AQ94" s="143" t="str">
        <f t="shared" si="23"/>
        <v>Não apto</v>
      </c>
      <c r="AR94" s="143" t="str">
        <f>IFERROR(VLOOKUP(C94,Função_Padrão!G:H,2,0),"Não apto")</f>
        <v>Não apto</v>
      </c>
      <c r="AS94" s="143" t="str">
        <f t="shared" si="24"/>
        <v>Não apto</v>
      </c>
      <c r="AT94" s="143" t="str">
        <f t="shared" si="25"/>
        <v>Não apto</v>
      </c>
      <c r="AU94" s="143" t="str">
        <f t="shared" si="26"/>
        <v>Não apto</v>
      </c>
      <c r="AV94" s="143" t="str">
        <f t="shared" si="27"/>
        <v>Não apto</v>
      </c>
      <c r="AW94" s="143" t="str">
        <f t="shared" si="28"/>
        <v>Não apto</v>
      </c>
      <c r="AX94" s="143" t="str">
        <f t="shared" si="29"/>
        <v>Não apto</v>
      </c>
      <c r="AY94" s="143" t="str">
        <f t="shared" si="30"/>
        <v>Não apto</v>
      </c>
    </row>
    <row r="95" spans="1:51" ht="69" customHeight="1">
      <c r="A95" s="3" t="str">
        <f ca="1">IF(Tabela1[[#This Row],[Sigla Unidade Orçamentária]]&lt;&gt;"",TEXT(COUNTIF(INDIRECT(TEXT("C3:C",0)&amp;ROW()),Tabela1[[#This Row],[Sigla Unidade Orçamentária]]),"000")&amp;"-"&amp;Tabela1[[#This Row],[Sigla Unidade Orçamentária]]&amp;"-PLOA24","")</f>
        <v/>
      </c>
      <c r="B95" s="3" t="str">
        <f>IF(C95&lt;&gt;"",_xlfn.XLOOKUP(C95,'Apoio - Lista de UOs'!$A$3:$A$80,'Apoio - Lista de UOs'!$C$3:$C$80),"")</f>
        <v/>
      </c>
      <c r="G95" s="3" t="str">
        <f>IFERROR(VLOOKUP(F95,'Apoio - Funções-Programas'!A:B,2,0),"")</f>
        <v/>
      </c>
      <c r="I95" s="3" t="str">
        <f>IFERROR(VLOOKUP(H95,'Apoio - Funções-Programas'!D:E,2,0),"")</f>
        <v/>
      </c>
      <c r="K95" s="3" t="str">
        <f>IFERROR(VLOOKUP(J95,'Apoio - Funções-Programas'!G:H,2,0),"")</f>
        <v/>
      </c>
      <c r="M95" s="3" t="str">
        <f>IFERROR(VLOOKUP(L95,'Apoio - Lista de ações'!A:B,2,0),"")</f>
        <v/>
      </c>
      <c r="P95" s="145"/>
      <c r="Q95" s="3" t="str">
        <f>IFERROR(VLOOKUP(P95,'Apoio - Lista de NDs'!$A$22:$B$106,2,0),"")</f>
        <v/>
      </c>
      <c r="R95" s="143" t="str" cm="1">
        <f t="array" ref="R95">IFERROR(_xlfn.IFS(C95="FME","Todas_FME",C95="FUNDOSAUDE","Todas_FUNDOSAUDE",C95="FMAS","Todas_FMAS",C95="NITPREV","Todas_NITPREV",C95="NITPREVFIN","Todas_NITPREVFIN",C95="NITPREVPREV","Todas_NITPREVPREV",C95="NITTRANS","Todas_NITTRANS",C95="FUMTER","Todas_FUMTER",C95="FUHAB","Todas_FUHAB",C95="FMMU","Todas_FMMU",AND(C95&lt;&gt;"",C95&lt;&gt;"FME",C95&lt;&gt;"FUNDOSAUDE",C95&lt;&gt;"FMAS",C95&lt;&gt;"NITPREV",C95&lt;&gt;"NITPREVFIN",C95&lt;&gt;"NITPREVPREV",C95&lt;&gt;"NITTRANS",C95&lt;&gt;"FUMTER",C95&lt;&gt;"FUHAB",C95&lt;&gt;"FMMU"),"DEMAIS"),"")</f>
        <v/>
      </c>
      <c r="T95" s="3" t="str">
        <f>IFERROR(VLOOKUP(S95,'Apoio CO - Pré-LOA 2024'!B:D,3,0),"")</f>
        <v/>
      </c>
      <c r="U95" s="3" t="str">
        <f>IFERROR(VLOOKUP(RIGHT(Tabela1[[#This Row],[Fonte de Recursos]],2),'Apoio - Fontes e Detalhamentos'!A:B,2,0),"")</f>
        <v/>
      </c>
      <c r="V95" s="143" t="str" cm="1">
        <f t="array" ref="V95">IFERROR(_xlfn.IFS(C95="FME",_xlfn.CONCAT(C95,"_CO_","FR_",LEFT(S95,3)),C95="FUNDOSAUDE",_xlfn.CONCAT(C95,"_CO_","FR_",LEFT(S95,3)),C95="FMAS",_xlfn.CONCAT(C95,"_CO_","FR_",LEFT(S95,3)),C95="NITPREV",_xlfn.CONCAT(C95,"_CO_","FR_",LEFT(S95,3)),C95="NITPREVFIN",_xlfn.CONCAT(C95,"_CO_","FR_",LEFT(S95,3)),C95="NITPREVPREV",_xlfn.CONCAT(C95,"_CO_","FR_",LEFT(S95,3)),C95="NITTRANS",_xlfn.CONCAT(C95,"_CO_","FR_",LEFT(S95,3)),C95="FUMTER",_xlfn.CONCAT(C95,"_CO_","FR_",LEFT(S95,3)),C95="FUHAB",_xlfn.CONCAT(C95,"_CO_","FR_",LEFT(S95,3)),C95="FMMU",_xlfn.CONCAT(C95,"_CO_","FR_",LEFT(S95,3)),Tabela1[[#This Row],[Classif Fonte]]="DEMAIS",_xlfn.CONCAT(Tabela1[[#This Row],[Classif Fonte]],"_CO_","FR_",LEFT(S95,3))),"")</f>
        <v/>
      </c>
      <c r="W95" s="145"/>
      <c r="X95" s="3" t="str">
        <f>IFERROR(VLOOKUP(W95,'Apoio CO - Pré-LOA 2024'!G:H,2,0),"")</f>
        <v/>
      </c>
      <c r="AB95" s="144"/>
      <c r="AK95" s="143" t="str">
        <f t="shared" si="21"/>
        <v>Meta_NA</v>
      </c>
      <c r="AM95" s="17" t="str">
        <f>IFERROR(VLOOKUP(AL95,'Apoio - Plano de Metas 2023'!C:D,2,0),"")</f>
        <v/>
      </c>
      <c r="AP95" s="143" t="str">
        <f t="shared" si="22"/>
        <v>Não apto</v>
      </c>
      <c r="AQ95" s="143" t="str">
        <f t="shared" si="23"/>
        <v>Não apto</v>
      </c>
      <c r="AR95" s="143" t="str">
        <f>IFERROR(VLOOKUP(C95,Função_Padrão!G:H,2,0),"Não apto")</f>
        <v>Não apto</v>
      </c>
      <c r="AS95" s="143" t="str">
        <f t="shared" si="24"/>
        <v>Não apto</v>
      </c>
      <c r="AT95" s="143" t="str">
        <f t="shared" si="25"/>
        <v>Não apto</v>
      </c>
      <c r="AU95" s="143" t="str">
        <f t="shared" si="26"/>
        <v>Não apto</v>
      </c>
      <c r="AV95" s="143" t="str">
        <f t="shared" si="27"/>
        <v>Não apto</v>
      </c>
      <c r="AW95" s="143" t="str">
        <f t="shared" si="28"/>
        <v>Não apto</v>
      </c>
      <c r="AX95" s="143" t="str">
        <f t="shared" si="29"/>
        <v>Não apto</v>
      </c>
      <c r="AY95" s="143" t="str">
        <f t="shared" si="30"/>
        <v>Não apto</v>
      </c>
    </row>
    <row r="96" spans="1:51" ht="69" customHeight="1">
      <c r="A96" s="3" t="str">
        <f ca="1">IF(Tabela1[[#This Row],[Sigla Unidade Orçamentária]]&lt;&gt;"",TEXT(COUNTIF(INDIRECT(TEXT("C3:C",0)&amp;ROW()),Tabela1[[#This Row],[Sigla Unidade Orçamentária]]),"000")&amp;"-"&amp;Tabela1[[#This Row],[Sigla Unidade Orçamentária]]&amp;"-PLOA24","")</f>
        <v/>
      </c>
      <c r="B96" s="3" t="str">
        <f>IF(C96&lt;&gt;"",_xlfn.XLOOKUP(C96,'Apoio - Lista de UOs'!$A$3:$A$80,'Apoio - Lista de UOs'!$C$3:$C$80),"")</f>
        <v/>
      </c>
      <c r="G96" s="3" t="str">
        <f>IFERROR(VLOOKUP(F96,'Apoio - Funções-Programas'!A:B,2,0),"")</f>
        <v/>
      </c>
      <c r="I96" s="3" t="str">
        <f>IFERROR(VLOOKUP(H96,'Apoio - Funções-Programas'!D:E,2,0),"")</f>
        <v/>
      </c>
      <c r="K96" s="3" t="str">
        <f>IFERROR(VLOOKUP(J96,'Apoio - Funções-Programas'!G:H,2,0),"")</f>
        <v/>
      </c>
      <c r="M96" s="3" t="str">
        <f>IFERROR(VLOOKUP(L96,'Apoio - Lista de ações'!A:B,2,0),"")</f>
        <v/>
      </c>
      <c r="P96" s="145"/>
      <c r="Q96" s="3" t="str">
        <f>IFERROR(VLOOKUP(P96,'Apoio - Lista de NDs'!$A$22:$B$106,2,0),"")</f>
        <v/>
      </c>
      <c r="R96" s="143" t="str" cm="1">
        <f t="array" ref="R96">IFERROR(_xlfn.IFS(C96="FME","Todas_FME",C96="FUNDOSAUDE","Todas_FUNDOSAUDE",C96="FMAS","Todas_FMAS",C96="NITPREV","Todas_NITPREV",C96="NITPREVFIN","Todas_NITPREVFIN",C96="NITPREVPREV","Todas_NITPREVPREV",C96="NITTRANS","Todas_NITTRANS",C96="FUMTER","Todas_FUMTER",C96="FUHAB","Todas_FUHAB",C96="FMMU","Todas_FMMU",AND(C96&lt;&gt;"",C96&lt;&gt;"FME",C96&lt;&gt;"FUNDOSAUDE",C96&lt;&gt;"FMAS",C96&lt;&gt;"NITPREV",C96&lt;&gt;"NITPREVFIN",C96&lt;&gt;"NITPREVPREV",C96&lt;&gt;"NITTRANS",C96&lt;&gt;"FUMTER",C96&lt;&gt;"FUHAB",C96&lt;&gt;"FMMU"),"DEMAIS"),"")</f>
        <v/>
      </c>
      <c r="T96" s="3" t="str">
        <f>IFERROR(VLOOKUP(S96,'Apoio CO - Pré-LOA 2024'!B:D,3,0),"")</f>
        <v/>
      </c>
      <c r="U96" s="3" t="str">
        <f>IFERROR(VLOOKUP(RIGHT(Tabela1[[#This Row],[Fonte de Recursos]],2),'Apoio - Fontes e Detalhamentos'!A:B,2,0),"")</f>
        <v/>
      </c>
      <c r="V96" s="143" t="str" cm="1">
        <f t="array" ref="V96">IFERROR(_xlfn.IFS(C96="FME",_xlfn.CONCAT(C96,"_CO_","FR_",LEFT(S96,3)),C96="FUNDOSAUDE",_xlfn.CONCAT(C96,"_CO_","FR_",LEFT(S96,3)),C96="FMAS",_xlfn.CONCAT(C96,"_CO_","FR_",LEFT(S96,3)),C96="NITPREV",_xlfn.CONCAT(C96,"_CO_","FR_",LEFT(S96,3)),C96="NITPREVFIN",_xlfn.CONCAT(C96,"_CO_","FR_",LEFT(S96,3)),C96="NITPREVPREV",_xlfn.CONCAT(C96,"_CO_","FR_",LEFT(S96,3)),C96="NITTRANS",_xlfn.CONCAT(C96,"_CO_","FR_",LEFT(S96,3)),C96="FUMTER",_xlfn.CONCAT(C96,"_CO_","FR_",LEFT(S96,3)),C96="FUHAB",_xlfn.CONCAT(C96,"_CO_","FR_",LEFT(S96,3)),C96="FMMU",_xlfn.CONCAT(C96,"_CO_","FR_",LEFT(S96,3)),Tabela1[[#This Row],[Classif Fonte]]="DEMAIS",_xlfn.CONCAT(Tabela1[[#This Row],[Classif Fonte]],"_CO_","FR_",LEFT(S96,3))),"")</f>
        <v/>
      </c>
      <c r="W96" s="145"/>
      <c r="X96" s="3" t="str">
        <f>IFERROR(VLOOKUP(W96,'Apoio CO - Pré-LOA 2024'!G:H,2,0),"")</f>
        <v/>
      </c>
      <c r="AB96" s="144"/>
      <c r="AK96" s="143" t="str">
        <f t="shared" si="21"/>
        <v>Meta_NA</v>
      </c>
      <c r="AM96" s="17" t="str">
        <f>IFERROR(VLOOKUP(AL96,'Apoio - Plano de Metas 2023'!C:D,2,0),"")</f>
        <v/>
      </c>
      <c r="AP96" s="143" t="str">
        <f t="shared" si="22"/>
        <v>Não apto</v>
      </c>
      <c r="AQ96" s="143" t="str">
        <f t="shared" si="23"/>
        <v>Não apto</v>
      </c>
      <c r="AR96" s="143" t="str">
        <f>IFERROR(VLOOKUP(C96,Função_Padrão!G:H,2,0),"Não apto")</f>
        <v>Não apto</v>
      </c>
      <c r="AS96" s="143" t="str">
        <f t="shared" si="24"/>
        <v>Não apto</v>
      </c>
      <c r="AT96" s="143" t="str">
        <f t="shared" si="25"/>
        <v>Não apto</v>
      </c>
      <c r="AU96" s="143" t="str">
        <f t="shared" si="26"/>
        <v>Não apto</v>
      </c>
      <c r="AV96" s="143" t="str">
        <f t="shared" si="27"/>
        <v>Não apto</v>
      </c>
      <c r="AW96" s="143" t="str">
        <f t="shared" si="28"/>
        <v>Não apto</v>
      </c>
      <c r="AX96" s="143" t="str">
        <f t="shared" si="29"/>
        <v>Não apto</v>
      </c>
      <c r="AY96" s="143" t="str">
        <f t="shared" si="30"/>
        <v>Não apto</v>
      </c>
    </row>
    <row r="97" spans="1:51" ht="69" customHeight="1">
      <c r="A97" s="3" t="str">
        <f ca="1">IF(Tabela1[[#This Row],[Sigla Unidade Orçamentária]]&lt;&gt;"",TEXT(COUNTIF(INDIRECT(TEXT("C3:C",0)&amp;ROW()),Tabela1[[#This Row],[Sigla Unidade Orçamentária]]),"000")&amp;"-"&amp;Tabela1[[#This Row],[Sigla Unidade Orçamentária]]&amp;"-PLOA24","")</f>
        <v/>
      </c>
      <c r="B97" s="3" t="str">
        <f>IF(C97&lt;&gt;"",_xlfn.XLOOKUP(C97,'Apoio - Lista de UOs'!$A$3:$A$80,'Apoio - Lista de UOs'!$C$3:$C$80),"")</f>
        <v/>
      </c>
      <c r="G97" s="3" t="str">
        <f>IFERROR(VLOOKUP(F97,'Apoio - Funções-Programas'!A:B,2,0),"")</f>
        <v/>
      </c>
      <c r="I97" s="3" t="str">
        <f>IFERROR(VLOOKUP(H97,'Apoio - Funções-Programas'!D:E,2,0),"")</f>
        <v/>
      </c>
      <c r="K97" s="3" t="str">
        <f>IFERROR(VLOOKUP(J97,'Apoio - Funções-Programas'!G:H,2,0),"")</f>
        <v/>
      </c>
      <c r="M97" s="3" t="str">
        <f>IFERROR(VLOOKUP(L97,'Apoio - Lista de ações'!A:B,2,0),"")</f>
        <v/>
      </c>
      <c r="P97" s="145"/>
      <c r="Q97" s="3" t="str">
        <f>IFERROR(VLOOKUP(P97,'Apoio - Lista de NDs'!$A$22:$B$106,2,0),"")</f>
        <v/>
      </c>
      <c r="R97" s="143" t="str" cm="1">
        <f t="array" ref="R97">IFERROR(_xlfn.IFS(C97="FME","Todas_FME",C97="FUNDOSAUDE","Todas_FUNDOSAUDE",C97="FMAS","Todas_FMAS",C97="NITPREV","Todas_NITPREV",C97="NITPREVFIN","Todas_NITPREVFIN",C97="NITPREVPREV","Todas_NITPREVPREV",C97="NITTRANS","Todas_NITTRANS",C97="FUMTER","Todas_FUMTER",C97="FUHAB","Todas_FUHAB",C97="FMMU","Todas_FMMU",AND(C97&lt;&gt;"",C97&lt;&gt;"FME",C97&lt;&gt;"FUNDOSAUDE",C97&lt;&gt;"FMAS",C97&lt;&gt;"NITPREV",C97&lt;&gt;"NITPREVFIN",C97&lt;&gt;"NITPREVPREV",C97&lt;&gt;"NITTRANS",C97&lt;&gt;"FUMTER",C97&lt;&gt;"FUHAB",C97&lt;&gt;"FMMU"),"DEMAIS"),"")</f>
        <v/>
      </c>
      <c r="T97" s="3" t="str">
        <f>IFERROR(VLOOKUP(S97,'Apoio CO - Pré-LOA 2024'!B:D,3,0),"")</f>
        <v/>
      </c>
      <c r="U97" s="3" t="str">
        <f>IFERROR(VLOOKUP(RIGHT(Tabela1[[#This Row],[Fonte de Recursos]],2),'Apoio - Fontes e Detalhamentos'!A:B,2,0),"")</f>
        <v/>
      </c>
      <c r="V97" s="143" t="str" cm="1">
        <f t="array" ref="V97">IFERROR(_xlfn.IFS(C97="FME",_xlfn.CONCAT(C97,"_CO_","FR_",LEFT(S97,3)),C97="FUNDOSAUDE",_xlfn.CONCAT(C97,"_CO_","FR_",LEFT(S97,3)),C97="FMAS",_xlfn.CONCAT(C97,"_CO_","FR_",LEFT(S97,3)),C97="NITPREV",_xlfn.CONCAT(C97,"_CO_","FR_",LEFT(S97,3)),C97="NITPREVFIN",_xlfn.CONCAT(C97,"_CO_","FR_",LEFT(S97,3)),C97="NITPREVPREV",_xlfn.CONCAT(C97,"_CO_","FR_",LEFT(S97,3)),C97="NITTRANS",_xlfn.CONCAT(C97,"_CO_","FR_",LEFT(S97,3)),C97="FUMTER",_xlfn.CONCAT(C97,"_CO_","FR_",LEFT(S97,3)),C97="FUHAB",_xlfn.CONCAT(C97,"_CO_","FR_",LEFT(S97,3)),C97="FMMU",_xlfn.CONCAT(C97,"_CO_","FR_",LEFT(S97,3)),Tabela1[[#This Row],[Classif Fonte]]="DEMAIS",_xlfn.CONCAT(Tabela1[[#This Row],[Classif Fonte]],"_CO_","FR_",LEFT(S97,3))),"")</f>
        <v/>
      </c>
      <c r="W97" s="145"/>
      <c r="X97" s="3" t="str">
        <f>IFERROR(VLOOKUP(W97,'Apoio CO - Pré-LOA 2024'!G:H,2,0),"")</f>
        <v/>
      </c>
      <c r="AB97" s="144"/>
      <c r="AK97" s="143" t="str">
        <f t="shared" si="21"/>
        <v>Meta_NA</v>
      </c>
      <c r="AM97" s="17" t="str">
        <f>IFERROR(VLOOKUP(AL97,'Apoio - Plano de Metas 2023'!C:D,2,0),"")</f>
        <v/>
      </c>
      <c r="AP97" s="143" t="str">
        <f t="shared" si="22"/>
        <v>Não apto</v>
      </c>
      <c r="AQ97" s="143" t="str">
        <f t="shared" si="23"/>
        <v>Não apto</v>
      </c>
      <c r="AR97" s="143" t="str">
        <f>IFERROR(VLOOKUP(C97,Função_Padrão!G:H,2,0),"Não apto")</f>
        <v>Não apto</v>
      </c>
      <c r="AS97" s="143" t="str">
        <f t="shared" si="24"/>
        <v>Não apto</v>
      </c>
      <c r="AT97" s="143" t="str">
        <f t="shared" si="25"/>
        <v>Não apto</v>
      </c>
      <c r="AU97" s="143" t="str">
        <f t="shared" si="26"/>
        <v>Não apto</v>
      </c>
      <c r="AV97" s="143" t="str">
        <f t="shared" si="27"/>
        <v>Não apto</v>
      </c>
      <c r="AW97" s="143" t="str">
        <f t="shared" si="28"/>
        <v>Não apto</v>
      </c>
      <c r="AX97" s="143" t="str">
        <f t="shared" si="29"/>
        <v>Não apto</v>
      </c>
      <c r="AY97" s="143" t="str">
        <f t="shared" si="30"/>
        <v>Não apto</v>
      </c>
    </row>
    <row r="98" spans="1:51" ht="69" customHeight="1">
      <c r="A98" s="3" t="str">
        <f ca="1">IF(Tabela1[[#This Row],[Sigla Unidade Orçamentária]]&lt;&gt;"",TEXT(COUNTIF(INDIRECT(TEXT("C3:C",0)&amp;ROW()),Tabela1[[#This Row],[Sigla Unidade Orçamentária]]),"000")&amp;"-"&amp;Tabela1[[#This Row],[Sigla Unidade Orçamentária]]&amp;"-PLOA24","")</f>
        <v/>
      </c>
      <c r="B98" s="3" t="str">
        <f>IF(C98&lt;&gt;"",_xlfn.XLOOKUP(C98,'Apoio - Lista de UOs'!$A$3:$A$80,'Apoio - Lista de UOs'!$C$3:$C$80),"")</f>
        <v/>
      </c>
      <c r="G98" s="3" t="str">
        <f>IFERROR(VLOOKUP(F98,'Apoio - Funções-Programas'!A:B,2,0),"")</f>
        <v/>
      </c>
      <c r="I98" s="3" t="str">
        <f>IFERROR(VLOOKUP(H98,'Apoio - Funções-Programas'!D:E,2,0),"")</f>
        <v/>
      </c>
      <c r="K98" s="3" t="str">
        <f>IFERROR(VLOOKUP(J98,'Apoio - Funções-Programas'!G:H,2,0),"")</f>
        <v/>
      </c>
      <c r="M98" s="3" t="str">
        <f>IFERROR(VLOOKUP(L98,'Apoio - Lista de ações'!A:B,2,0),"")</f>
        <v/>
      </c>
      <c r="P98" s="145"/>
      <c r="Q98" s="3" t="str">
        <f>IFERROR(VLOOKUP(P98,'Apoio - Lista de NDs'!$A$22:$B$106,2,0),"")</f>
        <v/>
      </c>
      <c r="R98" s="143" t="str" cm="1">
        <f t="array" ref="R98">IFERROR(_xlfn.IFS(C98="FME","Todas_FME",C98="FUNDOSAUDE","Todas_FUNDOSAUDE",C98="FMAS","Todas_FMAS",C98="NITPREV","Todas_NITPREV",C98="NITPREVFIN","Todas_NITPREVFIN",C98="NITPREVPREV","Todas_NITPREVPREV",C98="NITTRANS","Todas_NITTRANS",C98="FUMTER","Todas_FUMTER",C98="FUHAB","Todas_FUHAB",C98="FMMU","Todas_FMMU",AND(C98&lt;&gt;"",C98&lt;&gt;"FME",C98&lt;&gt;"FUNDOSAUDE",C98&lt;&gt;"FMAS",C98&lt;&gt;"NITPREV",C98&lt;&gt;"NITPREVFIN",C98&lt;&gt;"NITPREVPREV",C98&lt;&gt;"NITTRANS",C98&lt;&gt;"FUMTER",C98&lt;&gt;"FUHAB",C98&lt;&gt;"FMMU"),"DEMAIS"),"")</f>
        <v/>
      </c>
      <c r="T98" s="3" t="str">
        <f>IFERROR(VLOOKUP(S98,'Apoio CO - Pré-LOA 2024'!B:D,3,0),"")</f>
        <v/>
      </c>
      <c r="U98" s="3" t="str">
        <f>IFERROR(VLOOKUP(RIGHT(Tabela1[[#This Row],[Fonte de Recursos]],2),'Apoio - Fontes e Detalhamentos'!A:B,2,0),"")</f>
        <v/>
      </c>
      <c r="V98" s="143" t="str" cm="1">
        <f t="array" ref="V98">IFERROR(_xlfn.IFS(C98="FME",_xlfn.CONCAT(C98,"_CO_","FR_",LEFT(S98,3)),C98="FUNDOSAUDE",_xlfn.CONCAT(C98,"_CO_","FR_",LEFT(S98,3)),C98="FMAS",_xlfn.CONCAT(C98,"_CO_","FR_",LEFT(S98,3)),C98="NITPREV",_xlfn.CONCAT(C98,"_CO_","FR_",LEFT(S98,3)),C98="NITPREVFIN",_xlfn.CONCAT(C98,"_CO_","FR_",LEFT(S98,3)),C98="NITPREVPREV",_xlfn.CONCAT(C98,"_CO_","FR_",LEFT(S98,3)),C98="NITTRANS",_xlfn.CONCAT(C98,"_CO_","FR_",LEFT(S98,3)),C98="FUMTER",_xlfn.CONCAT(C98,"_CO_","FR_",LEFT(S98,3)),C98="FUHAB",_xlfn.CONCAT(C98,"_CO_","FR_",LEFT(S98,3)),C98="FMMU",_xlfn.CONCAT(C98,"_CO_","FR_",LEFT(S98,3)),Tabela1[[#This Row],[Classif Fonte]]="DEMAIS",_xlfn.CONCAT(Tabela1[[#This Row],[Classif Fonte]],"_CO_","FR_",LEFT(S98,3))),"")</f>
        <v/>
      </c>
      <c r="W98" s="145"/>
      <c r="X98" s="3" t="str">
        <f>IFERROR(VLOOKUP(W98,'Apoio CO - Pré-LOA 2024'!G:H,2,0),"")</f>
        <v/>
      </c>
      <c r="AB98" s="144"/>
      <c r="AK98" s="143" t="str">
        <f t="shared" si="21"/>
        <v>Meta_NA</v>
      </c>
      <c r="AM98" s="17" t="str">
        <f>IFERROR(VLOOKUP(AL98,'Apoio - Plano de Metas 2023'!C:D,2,0),"")</f>
        <v/>
      </c>
      <c r="AP98" s="143" t="str">
        <f t="shared" si="22"/>
        <v>Não apto</v>
      </c>
      <c r="AQ98" s="143" t="str">
        <f t="shared" si="23"/>
        <v>Não apto</v>
      </c>
      <c r="AR98" s="143" t="str">
        <f>IFERROR(VLOOKUP(C98,Função_Padrão!G:H,2,0),"Não apto")</f>
        <v>Não apto</v>
      </c>
      <c r="AS98" s="143" t="str">
        <f t="shared" si="24"/>
        <v>Não apto</v>
      </c>
      <c r="AT98" s="143" t="str">
        <f t="shared" si="25"/>
        <v>Não apto</v>
      </c>
      <c r="AU98" s="143" t="str">
        <f t="shared" si="26"/>
        <v>Não apto</v>
      </c>
      <c r="AV98" s="143" t="str">
        <f t="shared" si="27"/>
        <v>Não apto</v>
      </c>
      <c r="AW98" s="143" t="str">
        <f t="shared" si="28"/>
        <v>Não apto</v>
      </c>
      <c r="AX98" s="143" t="str">
        <f t="shared" si="29"/>
        <v>Não apto</v>
      </c>
      <c r="AY98" s="143" t="str">
        <f t="shared" si="30"/>
        <v>Não apto</v>
      </c>
    </row>
    <row r="99" spans="1:51" ht="69" customHeight="1">
      <c r="A99" s="3" t="str">
        <f ca="1">IF(Tabela1[[#This Row],[Sigla Unidade Orçamentária]]&lt;&gt;"",TEXT(COUNTIF(INDIRECT(TEXT("C3:C",0)&amp;ROW()),Tabela1[[#This Row],[Sigla Unidade Orçamentária]]),"000")&amp;"-"&amp;Tabela1[[#This Row],[Sigla Unidade Orçamentária]]&amp;"-PLOA24","")</f>
        <v/>
      </c>
      <c r="B99" s="3" t="str">
        <f>IF(C99&lt;&gt;"",_xlfn.XLOOKUP(C99,'Apoio - Lista de UOs'!$A$3:$A$80,'Apoio - Lista de UOs'!$C$3:$C$80),"")</f>
        <v/>
      </c>
      <c r="G99" s="3" t="str">
        <f>IFERROR(VLOOKUP(F99,'Apoio - Funções-Programas'!A:B,2,0),"")</f>
        <v/>
      </c>
      <c r="I99" s="3" t="str">
        <f>IFERROR(VLOOKUP(H99,'Apoio - Funções-Programas'!D:E,2,0),"")</f>
        <v/>
      </c>
      <c r="K99" s="3" t="str">
        <f>IFERROR(VLOOKUP(J99,'Apoio - Funções-Programas'!G:H,2,0),"")</f>
        <v/>
      </c>
      <c r="M99" s="3" t="str">
        <f>IFERROR(VLOOKUP(L99,'Apoio - Lista de ações'!A:B,2,0),"")</f>
        <v/>
      </c>
      <c r="P99" s="145"/>
      <c r="Q99" s="3" t="str">
        <f>IFERROR(VLOOKUP(P99,'Apoio - Lista de NDs'!$A$22:$B$106,2,0),"")</f>
        <v/>
      </c>
      <c r="R99" s="143" t="str" cm="1">
        <f t="array" ref="R99">IFERROR(_xlfn.IFS(C99="FME","Todas_FME",C99="FUNDOSAUDE","Todas_FUNDOSAUDE",C99="FMAS","Todas_FMAS",C99="NITPREV","Todas_NITPREV",C99="NITPREVFIN","Todas_NITPREVFIN",C99="NITPREVPREV","Todas_NITPREVPREV",C99="NITTRANS","Todas_NITTRANS",C99="FUMTER","Todas_FUMTER",C99="FUHAB","Todas_FUHAB",C99="FMMU","Todas_FMMU",AND(C99&lt;&gt;"",C99&lt;&gt;"FME",C99&lt;&gt;"FUNDOSAUDE",C99&lt;&gt;"FMAS",C99&lt;&gt;"NITPREV",C99&lt;&gt;"NITPREVFIN",C99&lt;&gt;"NITPREVPREV",C99&lt;&gt;"NITTRANS",C99&lt;&gt;"FUMTER",C99&lt;&gt;"FUHAB",C99&lt;&gt;"FMMU"),"DEMAIS"),"")</f>
        <v/>
      </c>
      <c r="T99" s="3" t="str">
        <f>IFERROR(VLOOKUP(S99,'Apoio CO - Pré-LOA 2024'!B:D,3,0),"")</f>
        <v/>
      </c>
      <c r="U99" s="3" t="str">
        <f>IFERROR(VLOOKUP(RIGHT(Tabela1[[#This Row],[Fonte de Recursos]],2),'Apoio - Fontes e Detalhamentos'!A:B,2,0),"")</f>
        <v/>
      </c>
      <c r="V99" s="143" t="str" cm="1">
        <f t="array" ref="V99">IFERROR(_xlfn.IFS(C99="FME",_xlfn.CONCAT(C99,"_CO_","FR_",LEFT(S99,3)),C99="FUNDOSAUDE",_xlfn.CONCAT(C99,"_CO_","FR_",LEFT(S99,3)),C99="FMAS",_xlfn.CONCAT(C99,"_CO_","FR_",LEFT(S99,3)),C99="NITPREV",_xlfn.CONCAT(C99,"_CO_","FR_",LEFT(S99,3)),C99="NITPREVFIN",_xlfn.CONCAT(C99,"_CO_","FR_",LEFT(S99,3)),C99="NITPREVPREV",_xlfn.CONCAT(C99,"_CO_","FR_",LEFT(S99,3)),C99="NITTRANS",_xlfn.CONCAT(C99,"_CO_","FR_",LEFT(S99,3)),C99="FUMTER",_xlfn.CONCAT(C99,"_CO_","FR_",LEFT(S99,3)),C99="FUHAB",_xlfn.CONCAT(C99,"_CO_","FR_",LEFT(S99,3)),C99="FMMU",_xlfn.CONCAT(C99,"_CO_","FR_",LEFT(S99,3)),Tabela1[[#This Row],[Classif Fonte]]="DEMAIS",_xlfn.CONCAT(Tabela1[[#This Row],[Classif Fonte]],"_CO_","FR_",LEFT(S99,3))),"")</f>
        <v/>
      </c>
      <c r="W99" s="145"/>
      <c r="X99" s="3" t="str">
        <f>IFERROR(VLOOKUP(W99,'Apoio CO - Pré-LOA 2024'!G:H,2,0),"")</f>
        <v/>
      </c>
      <c r="AB99" s="144"/>
      <c r="AK99" s="143" t="str">
        <f t="shared" ref="AK99:AK130" si="31">IFERROR(IF(OR(C99="FME",C99="SME"),"Meta_Educ",IF(OR(C99="SMARHS",C99="FMCA"),"Meta_MeioA",IF(OR(C99="FUNDOSAUDE",C99="SMS",C99="FUNDACAOSAUDE"),"Meta_Saude",IF(C99="CGM","Meta_CGM",IF(C99="CLIN","Meta_CLIN",IF(C99="EGP","Meta_EGP",IF(C99="EMUSA","Meta_EMUSA",IF(C99="FAN","Meta_FAN",IF(C99="FUMTER","Meta_FUMTER",IF(C99="NELTUR","Meta_NELTUR",IF(C99="NITPREV","Meta_NITPREV",IF(C99="NITTRANS","Meta_NITTRANS",IF(C99="PGM","Meta_PGM",IF(C99="SAE","Meta_SAE",IF(C99="SECLIMA","Meta_SECLIMA",IF(C99="SECONSER","Meta_SECONSER",IF(C99="SEDEN","Meta_SEDEN",IF(C99="SEMPAS","Meta_SEMPAS",IF(C99="SEMUG","Meta_SEMUG",IF(C99="SEOP","Meta_SEOP",IF(C99="SEPLAG","Meta_SEPLAG",IF(C99="SEXEC","Meta_SEXEC",IF(C99="SMA","Meta_SMA",IF(C99="SMAC","SMAC",IF(C99="SMARHS","Meta_SMARHS",IF(OR(C99="SMASES",C99="FMAS"),"Meta_Assist",IF(C99="SMC","Meta_SMC",IF(C99="SMCTI","Meta_SMCTI",IF(C99="SMDC","Meta_SMDC",IF(C99="SMDCG","Meta_SMDCG",IF(C99="SMDH","Meta_SMDH",IF(C99="SMEL","Meta_SMEL",IF(C99="SMF","Meta_SMF",IF(OR(C99="SMHRF",C99="FUHAB"),"Meta_Habit",IF(C99="SMID","Meta_SMID",IF(C99="SMO","Meta_SMO",IF(C99="SMU","Meta_SMU""","Meta_NA"))))))))))))))))))))))))))))))))))))),"N/A")</f>
        <v>Meta_NA</v>
      </c>
      <c r="AM99" s="17" t="str">
        <f>IFERROR(VLOOKUP(AL99,'Apoio - Plano de Metas 2023'!C:D,2,0),"")</f>
        <v/>
      </c>
      <c r="AP99" s="143" t="str">
        <f t="shared" ref="AP99:AP130" si="32">IF(C99&lt;&gt;"","AptoCatPO","Não apto")</f>
        <v>Não apto</v>
      </c>
      <c r="AQ99" s="143" t="str">
        <f t="shared" ref="AQ99:AQ130" si="33">IF(AND(C99&lt;&gt;"",D99&lt;&gt;""),"AptoSubcatPO","Não apto")</f>
        <v>Não apto</v>
      </c>
      <c r="AR99" s="143" t="str">
        <f>IFERROR(VLOOKUP(C99,Função_Padrão!G:H,2,0),"Não apto")</f>
        <v>Não apto</v>
      </c>
      <c r="AS99" s="143" t="str">
        <f t="shared" ref="AS99:AS130" si="34">IF(AND(C99&lt;&gt;"",D99&lt;&gt;"",E99&lt;&gt;""),AR99,"Não apto")</f>
        <v>Não apto</v>
      </c>
      <c r="AT99" s="143" t="str">
        <f t="shared" ref="AT99:AT130" si="35">IF(AND(C99&lt;&gt;"",D99&lt;&gt;"",E99&lt;&gt;"",F99&lt;&gt;""),"AptoSubfunc","Não apto")</f>
        <v>Não apto</v>
      </c>
      <c r="AU99" s="143" t="str">
        <f t="shared" ref="AU99:AU130" si="36">IF(AND(C99&lt;&gt;"",D99&lt;&gt;"",E99&lt;&gt;"",F99&lt;&gt;"",H99&lt;&gt;""),"AptoProg","Não apto")</f>
        <v>Não apto</v>
      </c>
      <c r="AV99" s="143" t="str">
        <f t="shared" ref="AV99:AV130" si="37">IF(AND(C99&lt;&gt;"",D99&lt;&gt;"",E99&lt;&gt;"",F99&lt;&gt;"",H99&lt;&gt;"",J99&lt;&gt;""),"AptoAcao","Não apto")</f>
        <v>Não apto</v>
      </c>
      <c r="AW99" s="143" t="str">
        <f t="shared" ref="AW99:AW130" si="38">IF(AND(C99&lt;&gt;"",D99&lt;&gt;"",E99&lt;&gt;"",F99&lt;&gt;"",H99&lt;&gt;"",J99&lt;&gt;"",L99&lt;&gt;""),"AptoGND","Não apto")</f>
        <v>Não apto</v>
      </c>
      <c r="AX99" s="143" t="str">
        <f t="shared" ref="AX99:AX130" si="39">IF(AND(C99&lt;&gt;"",D99&lt;&gt;"",E99&lt;&gt;"",F99&lt;&gt;"",H99&lt;&gt;"",J99&lt;&gt;"",L99&lt;&gt;"",N99&lt;&gt;""),"AptoModApl","Não apto")</f>
        <v>Não apto</v>
      </c>
      <c r="AY99" s="143" t="str">
        <f t="shared" ref="AY99:AY130" si="40">IF(AND(C99&lt;&gt;"",D99&lt;&gt;"",E99&lt;&gt;"",F99&lt;&gt;"",H99&lt;&gt;"",J99&lt;&gt;"",L99&lt;&gt;"",N99&lt;&gt;"",O99&lt;&gt;""),"AptoElemDesp","Não apto")</f>
        <v>Não apto</v>
      </c>
    </row>
    <row r="100" spans="1:51" ht="69" customHeight="1">
      <c r="A100" s="3" t="str">
        <f ca="1">IF(Tabela1[[#This Row],[Sigla Unidade Orçamentária]]&lt;&gt;"",TEXT(COUNTIF(INDIRECT(TEXT("C3:C",0)&amp;ROW()),Tabela1[[#This Row],[Sigla Unidade Orçamentária]]),"000")&amp;"-"&amp;Tabela1[[#This Row],[Sigla Unidade Orçamentária]]&amp;"-PLOA24","")</f>
        <v/>
      </c>
      <c r="B100" s="3" t="str">
        <f>IF(C100&lt;&gt;"",_xlfn.XLOOKUP(C100,'Apoio - Lista de UOs'!$A$3:$A$80,'Apoio - Lista de UOs'!$C$3:$C$80),"")</f>
        <v/>
      </c>
      <c r="G100" s="3" t="str">
        <f>IFERROR(VLOOKUP(F100,'Apoio - Funções-Programas'!A:B,2,0),"")</f>
        <v/>
      </c>
      <c r="I100" s="3" t="str">
        <f>IFERROR(VLOOKUP(H100,'Apoio - Funções-Programas'!D:E,2,0),"")</f>
        <v/>
      </c>
      <c r="K100" s="3" t="str">
        <f>IFERROR(VLOOKUP(J100,'Apoio - Funções-Programas'!G:H,2,0),"")</f>
        <v/>
      </c>
      <c r="M100" s="3" t="str">
        <f>IFERROR(VLOOKUP(L100,'Apoio - Lista de ações'!A:B,2,0),"")</f>
        <v/>
      </c>
      <c r="P100" s="145"/>
      <c r="Q100" s="3" t="str">
        <f>IFERROR(VLOOKUP(P100,'Apoio - Lista de NDs'!$A$22:$B$106,2,0),"")</f>
        <v/>
      </c>
      <c r="R100" s="143" t="str" cm="1">
        <f t="array" ref="R100">IFERROR(_xlfn.IFS(C100="FME","Todas_FME",C100="FUNDOSAUDE","Todas_FUNDOSAUDE",C100="FMAS","Todas_FMAS",C100="NITPREV","Todas_NITPREV",C100="NITPREVFIN","Todas_NITPREVFIN",C100="NITPREVPREV","Todas_NITPREVPREV",C100="NITTRANS","Todas_NITTRANS",C100="FUMTER","Todas_FUMTER",C100="FUHAB","Todas_FUHAB",C100="FMMU","Todas_FMMU",AND(C100&lt;&gt;"",C100&lt;&gt;"FME",C100&lt;&gt;"FUNDOSAUDE",C100&lt;&gt;"FMAS",C100&lt;&gt;"NITPREV",C100&lt;&gt;"NITPREVFIN",C100&lt;&gt;"NITPREVPREV",C100&lt;&gt;"NITTRANS",C100&lt;&gt;"FUMTER",C100&lt;&gt;"FUHAB",C100&lt;&gt;"FMMU"),"DEMAIS"),"")</f>
        <v/>
      </c>
      <c r="T100" s="3" t="str">
        <f>IFERROR(VLOOKUP(S100,'Apoio CO - Pré-LOA 2024'!B:D,3,0),"")</f>
        <v/>
      </c>
      <c r="U100" s="3" t="str">
        <f>IFERROR(VLOOKUP(RIGHT(Tabela1[[#This Row],[Fonte de Recursos]],2),'Apoio - Fontes e Detalhamentos'!A:B,2,0),"")</f>
        <v/>
      </c>
      <c r="V100" s="143" t="str" cm="1">
        <f t="array" ref="V100">IFERROR(_xlfn.IFS(C100="FME",_xlfn.CONCAT(C100,"_CO_","FR_",LEFT(S100,3)),C100="FUNDOSAUDE",_xlfn.CONCAT(C100,"_CO_","FR_",LEFT(S100,3)),C100="FMAS",_xlfn.CONCAT(C100,"_CO_","FR_",LEFT(S100,3)),C100="NITPREV",_xlfn.CONCAT(C100,"_CO_","FR_",LEFT(S100,3)),C100="NITPREVFIN",_xlfn.CONCAT(C100,"_CO_","FR_",LEFT(S100,3)),C100="NITPREVPREV",_xlfn.CONCAT(C100,"_CO_","FR_",LEFT(S100,3)),C100="NITTRANS",_xlfn.CONCAT(C100,"_CO_","FR_",LEFT(S100,3)),C100="FUMTER",_xlfn.CONCAT(C100,"_CO_","FR_",LEFT(S100,3)),C100="FUHAB",_xlfn.CONCAT(C100,"_CO_","FR_",LEFT(S100,3)),C100="FMMU",_xlfn.CONCAT(C100,"_CO_","FR_",LEFT(S100,3)),Tabela1[[#This Row],[Classif Fonte]]="DEMAIS",_xlfn.CONCAT(Tabela1[[#This Row],[Classif Fonte]],"_CO_","FR_",LEFT(S100,3))),"")</f>
        <v/>
      </c>
      <c r="W100" s="145"/>
      <c r="X100" s="3" t="str">
        <f>IFERROR(VLOOKUP(W100,'Apoio CO - Pré-LOA 2024'!G:H,2,0),"")</f>
        <v/>
      </c>
      <c r="AB100" s="144"/>
      <c r="AK100" s="143" t="str">
        <f t="shared" si="31"/>
        <v>Meta_NA</v>
      </c>
      <c r="AM100" s="17" t="str">
        <f>IFERROR(VLOOKUP(AL100,'Apoio - Plano de Metas 2023'!C:D,2,0),"")</f>
        <v/>
      </c>
      <c r="AP100" s="143" t="str">
        <f t="shared" si="32"/>
        <v>Não apto</v>
      </c>
      <c r="AQ100" s="143" t="str">
        <f t="shared" si="33"/>
        <v>Não apto</v>
      </c>
      <c r="AR100" s="143" t="str">
        <f>IFERROR(VLOOKUP(C100,Função_Padrão!G:H,2,0),"Não apto")</f>
        <v>Não apto</v>
      </c>
      <c r="AS100" s="143" t="str">
        <f t="shared" si="34"/>
        <v>Não apto</v>
      </c>
      <c r="AT100" s="143" t="str">
        <f t="shared" si="35"/>
        <v>Não apto</v>
      </c>
      <c r="AU100" s="143" t="str">
        <f t="shared" si="36"/>
        <v>Não apto</v>
      </c>
      <c r="AV100" s="143" t="str">
        <f t="shared" si="37"/>
        <v>Não apto</v>
      </c>
      <c r="AW100" s="143" t="str">
        <f t="shared" si="38"/>
        <v>Não apto</v>
      </c>
      <c r="AX100" s="143" t="str">
        <f t="shared" si="39"/>
        <v>Não apto</v>
      </c>
      <c r="AY100" s="143" t="str">
        <f t="shared" si="40"/>
        <v>Não apto</v>
      </c>
    </row>
    <row r="101" spans="1:51" ht="69" customHeight="1">
      <c r="A101" s="3" t="str">
        <f ca="1">IF(Tabela1[[#This Row],[Sigla Unidade Orçamentária]]&lt;&gt;"",TEXT(COUNTIF(INDIRECT(TEXT("C3:C",0)&amp;ROW()),Tabela1[[#This Row],[Sigla Unidade Orçamentária]]),"000")&amp;"-"&amp;Tabela1[[#This Row],[Sigla Unidade Orçamentária]]&amp;"-PLOA24","")</f>
        <v/>
      </c>
      <c r="B101" s="3" t="str">
        <f>IF(C101&lt;&gt;"",_xlfn.XLOOKUP(C101,'Apoio - Lista de UOs'!$A$3:$A$80,'Apoio - Lista de UOs'!$C$3:$C$80),"")</f>
        <v/>
      </c>
      <c r="G101" s="3" t="str">
        <f>IFERROR(VLOOKUP(F101,'Apoio - Funções-Programas'!A:B,2,0),"")</f>
        <v/>
      </c>
      <c r="I101" s="3" t="str">
        <f>IFERROR(VLOOKUP(H101,'Apoio - Funções-Programas'!D:E,2,0),"")</f>
        <v/>
      </c>
      <c r="K101" s="3" t="str">
        <f>IFERROR(VLOOKUP(J101,'Apoio - Funções-Programas'!G:H,2,0),"")</f>
        <v/>
      </c>
      <c r="M101" s="3" t="str">
        <f>IFERROR(VLOOKUP(L101,'Apoio - Lista de ações'!A:B,2,0),"")</f>
        <v/>
      </c>
      <c r="P101" s="145"/>
      <c r="Q101" s="3" t="str">
        <f>IFERROR(VLOOKUP(P101,'Apoio - Lista de NDs'!$A$22:$B$106,2,0),"")</f>
        <v/>
      </c>
      <c r="R101" s="143" t="str" cm="1">
        <f t="array" ref="R101">IFERROR(_xlfn.IFS(C101="FME","Todas_FME",C101="FUNDOSAUDE","Todas_FUNDOSAUDE",C101="FMAS","Todas_FMAS",C101="NITPREV","Todas_NITPREV",C101="NITPREVFIN","Todas_NITPREVFIN",C101="NITPREVPREV","Todas_NITPREVPREV",C101="NITTRANS","Todas_NITTRANS",C101="FUMTER","Todas_FUMTER",C101="FUHAB","Todas_FUHAB",C101="FMMU","Todas_FMMU",AND(C101&lt;&gt;"",C101&lt;&gt;"FME",C101&lt;&gt;"FUNDOSAUDE",C101&lt;&gt;"FMAS",C101&lt;&gt;"NITPREV",C101&lt;&gt;"NITPREVFIN",C101&lt;&gt;"NITPREVPREV",C101&lt;&gt;"NITTRANS",C101&lt;&gt;"FUMTER",C101&lt;&gt;"FUHAB",C101&lt;&gt;"FMMU"),"DEMAIS"),"")</f>
        <v/>
      </c>
      <c r="T101" s="3" t="str">
        <f>IFERROR(VLOOKUP(S101,'Apoio CO - Pré-LOA 2024'!B:D,3,0),"")</f>
        <v/>
      </c>
      <c r="U101" s="3" t="str">
        <f>IFERROR(VLOOKUP(RIGHT(Tabela1[[#This Row],[Fonte de Recursos]],2),'Apoio - Fontes e Detalhamentos'!A:B,2,0),"")</f>
        <v/>
      </c>
      <c r="V101" s="143" t="str" cm="1">
        <f t="array" ref="V101">IFERROR(_xlfn.IFS(C101="FME",_xlfn.CONCAT(C101,"_CO_","FR_",LEFT(S101,3)),C101="FUNDOSAUDE",_xlfn.CONCAT(C101,"_CO_","FR_",LEFT(S101,3)),C101="FMAS",_xlfn.CONCAT(C101,"_CO_","FR_",LEFT(S101,3)),C101="NITPREV",_xlfn.CONCAT(C101,"_CO_","FR_",LEFT(S101,3)),C101="NITPREVFIN",_xlfn.CONCAT(C101,"_CO_","FR_",LEFT(S101,3)),C101="NITPREVPREV",_xlfn.CONCAT(C101,"_CO_","FR_",LEFT(S101,3)),C101="NITTRANS",_xlfn.CONCAT(C101,"_CO_","FR_",LEFT(S101,3)),C101="FUMTER",_xlfn.CONCAT(C101,"_CO_","FR_",LEFT(S101,3)),C101="FUHAB",_xlfn.CONCAT(C101,"_CO_","FR_",LEFT(S101,3)),C101="FMMU",_xlfn.CONCAT(C101,"_CO_","FR_",LEFT(S101,3)),Tabela1[[#This Row],[Classif Fonte]]="DEMAIS",_xlfn.CONCAT(Tabela1[[#This Row],[Classif Fonte]],"_CO_","FR_",LEFT(S101,3))),"")</f>
        <v/>
      </c>
      <c r="W101" s="145"/>
      <c r="X101" s="3" t="str">
        <f>IFERROR(VLOOKUP(W101,'Apoio CO - Pré-LOA 2024'!G:H,2,0),"")</f>
        <v/>
      </c>
      <c r="AB101" s="144"/>
      <c r="AK101" s="143" t="str">
        <f t="shared" si="31"/>
        <v>Meta_NA</v>
      </c>
      <c r="AM101" s="17" t="str">
        <f>IFERROR(VLOOKUP(AL101,'Apoio - Plano de Metas 2023'!C:D,2,0),"")</f>
        <v/>
      </c>
      <c r="AP101" s="143" t="str">
        <f t="shared" si="32"/>
        <v>Não apto</v>
      </c>
      <c r="AQ101" s="143" t="str">
        <f t="shared" si="33"/>
        <v>Não apto</v>
      </c>
      <c r="AR101" s="143" t="str">
        <f>IFERROR(VLOOKUP(C101,Função_Padrão!G:H,2,0),"Não apto")</f>
        <v>Não apto</v>
      </c>
      <c r="AS101" s="143" t="str">
        <f t="shared" si="34"/>
        <v>Não apto</v>
      </c>
      <c r="AT101" s="143" t="str">
        <f t="shared" si="35"/>
        <v>Não apto</v>
      </c>
      <c r="AU101" s="143" t="str">
        <f t="shared" si="36"/>
        <v>Não apto</v>
      </c>
      <c r="AV101" s="143" t="str">
        <f t="shared" si="37"/>
        <v>Não apto</v>
      </c>
      <c r="AW101" s="143" t="str">
        <f t="shared" si="38"/>
        <v>Não apto</v>
      </c>
      <c r="AX101" s="143" t="str">
        <f t="shared" si="39"/>
        <v>Não apto</v>
      </c>
      <c r="AY101" s="143" t="str">
        <f t="shared" si="40"/>
        <v>Não apto</v>
      </c>
    </row>
    <row r="102" spans="1:51" ht="69" customHeight="1">
      <c r="A102" s="3" t="str">
        <f ca="1">IF(Tabela1[[#This Row],[Sigla Unidade Orçamentária]]&lt;&gt;"",TEXT(COUNTIF(INDIRECT(TEXT("C3:C",0)&amp;ROW()),Tabela1[[#This Row],[Sigla Unidade Orçamentária]]),"000")&amp;"-"&amp;Tabela1[[#This Row],[Sigla Unidade Orçamentária]]&amp;"-PLOA24","")</f>
        <v/>
      </c>
      <c r="B102" s="3" t="str">
        <f>IF(C102&lt;&gt;"",_xlfn.XLOOKUP(C102,'Apoio - Lista de UOs'!$A$3:$A$80,'Apoio - Lista de UOs'!$C$3:$C$80),"")</f>
        <v/>
      </c>
      <c r="G102" s="3" t="str">
        <f>IFERROR(VLOOKUP(F102,'Apoio - Funções-Programas'!A:B,2,0),"")</f>
        <v/>
      </c>
      <c r="I102" s="3" t="str">
        <f>IFERROR(VLOOKUP(H102,'Apoio - Funções-Programas'!D:E,2,0),"")</f>
        <v/>
      </c>
      <c r="K102" s="3" t="str">
        <f>IFERROR(VLOOKUP(J102,'Apoio - Funções-Programas'!G:H,2,0),"")</f>
        <v/>
      </c>
      <c r="M102" s="3" t="str">
        <f>IFERROR(VLOOKUP(L102,'Apoio - Lista de ações'!A:B,2,0),"")</f>
        <v/>
      </c>
      <c r="P102" s="145"/>
      <c r="Q102" s="3" t="str">
        <f>IFERROR(VLOOKUP(P102,'Apoio - Lista de NDs'!$A$22:$B$106,2,0),"")</f>
        <v/>
      </c>
      <c r="R102" s="143" t="str" cm="1">
        <f t="array" ref="R102">IFERROR(_xlfn.IFS(C102="FME","Todas_FME",C102="FUNDOSAUDE","Todas_FUNDOSAUDE",C102="FMAS","Todas_FMAS",C102="NITPREV","Todas_NITPREV",C102="NITPREVFIN","Todas_NITPREVFIN",C102="NITPREVPREV","Todas_NITPREVPREV",C102="NITTRANS","Todas_NITTRANS",C102="FUMTER","Todas_FUMTER",C102="FUHAB","Todas_FUHAB",C102="FMMU","Todas_FMMU",AND(C102&lt;&gt;"",C102&lt;&gt;"FME",C102&lt;&gt;"FUNDOSAUDE",C102&lt;&gt;"FMAS",C102&lt;&gt;"NITPREV",C102&lt;&gt;"NITPREVFIN",C102&lt;&gt;"NITPREVPREV",C102&lt;&gt;"NITTRANS",C102&lt;&gt;"FUMTER",C102&lt;&gt;"FUHAB",C102&lt;&gt;"FMMU"),"DEMAIS"),"")</f>
        <v/>
      </c>
      <c r="T102" s="3" t="str">
        <f>IFERROR(VLOOKUP(S102,'Apoio CO - Pré-LOA 2024'!B:D,3,0),"")</f>
        <v/>
      </c>
      <c r="U102" s="3" t="str">
        <f>IFERROR(VLOOKUP(RIGHT(Tabela1[[#This Row],[Fonte de Recursos]],2),'Apoio - Fontes e Detalhamentos'!A:B,2,0),"")</f>
        <v/>
      </c>
      <c r="V102" s="143" t="str" cm="1">
        <f t="array" ref="V102">IFERROR(_xlfn.IFS(C102="FME",_xlfn.CONCAT(C102,"_CO_","FR_",LEFT(S102,3)),C102="FUNDOSAUDE",_xlfn.CONCAT(C102,"_CO_","FR_",LEFT(S102,3)),C102="FMAS",_xlfn.CONCAT(C102,"_CO_","FR_",LEFT(S102,3)),C102="NITPREV",_xlfn.CONCAT(C102,"_CO_","FR_",LEFT(S102,3)),C102="NITPREVFIN",_xlfn.CONCAT(C102,"_CO_","FR_",LEFT(S102,3)),C102="NITPREVPREV",_xlfn.CONCAT(C102,"_CO_","FR_",LEFT(S102,3)),C102="NITTRANS",_xlfn.CONCAT(C102,"_CO_","FR_",LEFT(S102,3)),C102="FUMTER",_xlfn.CONCAT(C102,"_CO_","FR_",LEFT(S102,3)),C102="FUHAB",_xlfn.CONCAT(C102,"_CO_","FR_",LEFT(S102,3)),C102="FMMU",_xlfn.CONCAT(C102,"_CO_","FR_",LEFT(S102,3)),Tabela1[[#This Row],[Classif Fonte]]="DEMAIS",_xlfn.CONCAT(Tabela1[[#This Row],[Classif Fonte]],"_CO_","FR_",LEFT(S102,3))),"")</f>
        <v/>
      </c>
      <c r="W102" s="145"/>
      <c r="X102" s="3" t="str">
        <f>IFERROR(VLOOKUP(W102,'Apoio CO - Pré-LOA 2024'!G:H,2,0),"")</f>
        <v/>
      </c>
      <c r="AB102" s="144"/>
      <c r="AK102" s="143" t="str">
        <f t="shared" si="31"/>
        <v>Meta_NA</v>
      </c>
      <c r="AM102" s="17" t="str">
        <f>IFERROR(VLOOKUP(AL102,'Apoio - Plano de Metas 2023'!C:D,2,0),"")</f>
        <v/>
      </c>
      <c r="AP102" s="143" t="str">
        <f t="shared" si="32"/>
        <v>Não apto</v>
      </c>
      <c r="AQ102" s="143" t="str">
        <f t="shared" si="33"/>
        <v>Não apto</v>
      </c>
      <c r="AR102" s="143" t="str">
        <f>IFERROR(VLOOKUP(C102,Função_Padrão!G:H,2,0),"Não apto")</f>
        <v>Não apto</v>
      </c>
      <c r="AS102" s="143" t="str">
        <f t="shared" si="34"/>
        <v>Não apto</v>
      </c>
      <c r="AT102" s="143" t="str">
        <f t="shared" si="35"/>
        <v>Não apto</v>
      </c>
      <c r="AU102" s="143" t="str">
        <f t="shared" si="36"/>
        <v>Não apto</v>
      </c>
      <c r="AV102" s="143" t="str">
        <f t="shared" si="37"/>
        <v>Não apto</v>
      </c>
      <c r="AW102" s="143" t="str">
        <f t="shared" si="38"/>
        <v>Não apto</v>
      </c>
      <c r="AX102" s="143" t="str">
        <f t="shared" si="39"/>
        <v>Não apto</v>
      </c>
      <c r="AY102" s="143" t="str">
        <f t="shared" si="40"/>
        <v>Não apto</v>
      </c>
    </row>
    <row r="103" spans="1:51" ht="69" customHeight="1">
      <c r="A103" s="3" t="str">
        <f ca="1">IF(Tabela1[[#This Row],[Sigla Unidade Orçamentária]]&lt;&gt;"",TEXT(COUNTIF(INDIRECT(TEXT("C3:C",0)&amp;ROW()),Tabela1[[#This Row],[Sigla Unidade Orçamentária]]),"000")&amp;"-"&amp;Tabela1[[#This Row],[Sigla Unidade Orçamentária]]&amp;"-PLOA24","")</f>
        <v/>
      </c>
      <c r="B103" s="3" t="str">
        <f>IF(C103&lt;&gt;"",_xlfn.XLOOKUP(C103,'Apoio - Lista de UOs'!$A$3:$A$80,'Apoio - Lista de UOs'!$C$3:$C$80),"")</f>
        <v/>
      </c>
      <c r="G103" s="3" t="str">
        <f>IFERROR(VLOOKUP(F103,'Apoio - Funções-Programas'!A:B,2,0),"")</f>
        <v/>
      </c>
      <c r="I103" s="3" t="str">
        <f>IFERROR(VLOOKUP(H103,'Apoio - Funções-Programas'!D:E,2,0),"")</f>
        <v/>
      </c>
      <c r="K103" s="3" t="str">
        <f>IFERROR(VLOOKUP(J103,'Apoio - Funções-Programas'!G:H,2,0),"")</f>
        <v/>
      </c>
      <c r="M103" s="3" t="str">
        <f>IFERROR(VLOOKUP(L103,'Apoio - Lista de ações'!A:B,2,0),"")</f>
        <v/>
      </c>
      <c r="P103" s="145"/>
      <c r="Q103" s="3" t="str">
        <f>IFERROR(VLOOKUP(P103,'Apoio - Lista de NDs'!$A$22:$B$106,2,0),"")</f>
        <v/>
      </c>
      <c r="R103" s="143" t="str" cm="1">
        <f t="array" ref="R103">IFERROR(_xlfn.IFS(C103="FME","Todas_FME",C103="FUNDOSAUDE","Todas_FUNDOSAUDE",C103="FMAS","Todas_FMAS",C103="NITPREV","Todas_NITPREV",C103="NITPREVFIN","Todas_NITPREVFIN",C103="NITPREVPREV","Todas_NITPREVPREV",C103="NITTRANS","Todas_NITTRANS",C103="FUMTER","Todas_FUMTER",C103="FUHAB","Todas_FUHAB",C103="FMMU","Todas_FMMU",AND(C103&lt;&gt;"",C103&lt;&gt;"FME",C103&lt;&gt;"FUNDOSAUDE",C103&lt;&gt;"FMAS",C103&lt;&gt;"NITPREV",C103&lt;&gt;"NITPREVFIN",C103&lt;&gt;"NITPREVPREV",C103&lt;&gt;"NITTRANS",C103&lt;&gt;"FUMTER",C103&lt;&gt;"FUHAB",C103&lt;&gt;"FMMU"),"DEMAIS"),"")</f>
        <v/>
      </c>
      <c r="T103" s="3" t="str">
        <f>IFERROR(VLOOKUP(S103,'Apoio CO - Pré-LOA 2024'!B:D,3,0),"")</f>
        <v/>
      </c>
      <c r="U103" s="3" t="str">
        <f>IFERROR(VLOOKUP(RIGHT(Tabela1[[#This Row],[Fonte de Recursos]],2),'Apoio - Fontes e Detalhamentos'!A:B,2,0),"")</f>
        <v/>
      </c>
      <c r="V103" s="143" t="str" cm="1">
        <f t="array" ref="V103">IFERROR(_xlfn.IFS(C103="FME",_xlfn.CONCAT(C103,"_CO_","FR_",LEFT(S103,3)),C103="FUNDOSAUDE",_xlfn.CONCAT(C103,"_CO_","FR_",LEFT(S103,3)),C103="FMAS",_xlfn.CONCAT(C103,"_CO_","FR_",LEFT(S103,3)),C103="NITPREV",_xlfn.CONCAT(C103,"_CO_","FR_",LEFT(S103,3)),C103="NITPREVFIN",_xlfn.CONCAT(C103,"_CO_","FR_",LEFT(S103,3)),C103="NITPREVPREV",_xlfn.CONCAT(C103,"_CO_","FR_",LEFT(S103,3)),C103="NITTRANS",_xlfn.CONCAT(C103,"_CO_","FR_",LEFT(S103,3)),C103="FUMTER",_xlfn.CONCAT(C103,"_CO_","FR_",LEFT(S103,3)),C103="FUHAB",_xlfn.CONCAT(C103,"_CO_","FR_",LEFT(S103,3)),C103="FMMU",_xlfn.CONCAT(C103,"_CO_","FR_",LEFT(S103,3)),Tabela1[[#This Row],[Classif Fonte]]="DEMAIS",_xlfn.CONCAT(Tabela1[[#This Row],[Classif Fonte]],"_CO_","FR_",LEFT(S103,3))),"")</f>
        <v/>
      </c>
      <c r="W103" s="145"/>
      <c r="X103" s="3" t="str">
        <f>IFERROR(VLOOKUP(W103,'Apoio CO - Pré-LOA 2024'!G:H,2,0),"")</f>
        <v/>
      </c>
      <c r="AB103" s="144"/>
      <c r="AK103" s="143" t="str">
        <f t="shared" si="31"/>
        <v>Meta_NA</v>
      </c>
      <c r="AM103" s="17" t="str">
        <f>IFERROR(VLOOKUP(AL103,'Apoio - Plano de Metas 2023'!C:D,2,0),"")</f>
        <v/>
      </c>
      <c r="AP103" s="143" t="str">
        <f t="shared" si="32"/>
        <v>Não apto</v>
      </c>
      <c r="AQ103" s="143" t="str">
        <f t="shared" si="33"/>
        <v>Não apto</v>
      </c>
      <c r="AR103" s="143" t="str">
        <f>IFERROR(VLOOKUP(C103,Função_Padrão!G:H,2,0),"Não apto")</f>
        <v>Não apto</v>
      </c>
      <c r="AS103" s="143" t="str">
        <f t="shared" si="34"/>
        <v>Não apto</v>
      </c>
      <c r="AT103" s="143" t="str">
        <f t="shared" si="35"/>
        <v>Não apto</v>
      </c>
      <c r="AU103" s="143" t="str">
        <f t="shared" si="36"/>
        <v>Não apto</v>
      </c>
      <c r="AV103" s="143" t="str">
        <f t="shared" si="37"/>
        <v>Não apto</v>
      </c>
      <c r="AW103" s="143" t="str">
        <f t="shared" si="38"/>
        <v>Não apto</v>
      </c>
      <c r="AX103" s="143" t="str">
        <f t="shared" si="39"/>
        <v>Não apto</v>
      </c>
      <c r="AY103" s="143" t="str">
        <f t="shared" si="40"/>
        <v>Não apto</v>
      </c>
    </row>
    <row r="104" spans="1:51" ht="69" customHeight="1">
      <c r="A104" s="3" t="str">
        <f ca="1">IF(Tabela1[[#This Row],[Sigla Unidade Orçamentária]]&lt;&gt;"",TEXT(COUNTIF(INDIRECT(TEXT("C3:C",0)&amp;ROW()),Tabela1[[#This Row],[Sigla Unidade Orçamentária]]),"000")&amp;"-"&amp;Tabela1[[#This Row],[Sigla Unidade Orçamentária]]&amp;"-PLOA24","")</f>
        <v/>
      </c>
      <c r="B104" s="3" t="str">
        <f>IF(C104&lt;&gt;"",_xlfn.XLOOKUP(C104,'Apoio - Lista de UOs'!$A$3:$A$80,'Apoio - Lista de UOs'!$C$3:$C$80),"")</f>
        <v/>
      </c>
      <c r="G104" s="3" t="str">
        <f>IFERROR(VLOOKUP(F104,'Apoio - Funções-Programas'!A:B,2,0),"")</f>
        <v/>
      </c>
      <c r="I104" s="3" t="str">
        <f>IFERROR(VLOOKUP(H104,'Apoio - Funções-Programas'!D:E,2,0),"")</f>
        <v/>
      </c>
      <c r="K104" s="3" t="str">
        <f>IFERROR(VLOOKUP(J104,'Apoio - Funções-Programas'!G:H,2,0),"")</f>
        <v/>
      </c>
      <c r="M104" s="3" t="str">
        <f>IFERROR(VLOOKUP(L104,'Apoio - Lista de ações'!A:B,2,0),"")</f>
        <v/>
      </c>
      <c r="P104" s="145"/>
      <c r="Q104" s="3" t="str">
        <f>IFERROR(VLOOKUP(P104,'Apoio - Lista de NDs'!$A$22:$B$106,2,0),"")</f>
        <v/>
      </c>
      <c r="R104" s="143" t="str" cm="1">
        <f t="array" ref="R104">IFERROR(_xlfn.IFS(C104="FME","Todas_FME",C104="FUNDOSAUDE","Todas_FUNDOSAUDE",C104="FMAS","Todas_FMAS",C104="NITPREV","Todas_NITPREV",C104="NITPREVFIN","Todas_NITPREVFIN",C104="NITPREVPREV","Todas_NITPREVPREV",C104="NITTRANS","Todas_NITTRANS",C104="FUMTER","Todas_FUMTER",C104="FUHAB","Todas_FUHAB",C104="FMMU","Todas_FMMU",AND(C104&lt;&gt;"",C104&lt;&gt;"FME",C104&lt;&gt;"FUNDOSAUDE",C104&lt;&gt;"FMAS",C104&lt;&gt;"NITPREV",C104&lt;&gt;"NITPREVFIN",C104&lt;&gt;"NITPREVPREV",C104&lt;&gt;"NITTRANS",C104&lt;&gt;"FUMTER",C104&lt;&gt;"FUHAB",C104&lt;&gt;"FMMU"),"DEMAIS"),"")</f>
        <v/>
      </c>
      <c r="T104" s="3" t="str">
        <f>IFERROR(VLOOKUP(S104,'Apoio CO - Pré-LOA 2024'!B:D,3,0),"")</f>
        <v/>
      </c>
      <c r="U104" s="3" t="str">
        <f>IFERROR(VLOOKUP(RIGHT(Tabela1[[#This Row],[Fonte de Recursos]],2),'Apoio - Fontes e Detalhamentos'!A:B,2,0),"")</f>
        <v/>
      </c>
      <c r="V104" s="143" t="str" cm="1">
        <f t="array" ref="V104">IFERROR(_xlfn.IFS(C104="FME",_xlfn.CONCAT(C104,"_CO_","FR_",LEFT(S104,3)),C104="FUNDOSAUDE",_xlfn.CONCAT(C104,"_CO_","FR_",LEFT(S104,3)),C104="FMAS",_xlfn.CONCAT(C104,"_CO_","FR_",LEFT(S104,3)),C104="NITPREV",_xlfn.CONCAT(C104,"_CO_","FR_",LEFT(S104,3)),C104="NITPREVFIN",_xlfn.CONCAT(C104,"_CO_","FR_",LEFT(S104,3)),C104="NITPREVPREV",_xlfn.CONCAT(C104,"_CO_","FR_",LEFT(S104,3)),C104="NITTRANS",_xlfn.CONCAT(C104,"_CO_","FR_",LEFT(S104,3)),C104="FUMTER",_xlfn.CONCAT(C104,"_CO_","FR_",LEFT(S104,3)),C104="FUHAB",_xlfn.CONCAT(C104,"_CO_","FR_",LEFT(S104,3)),C104="FMMU",_xlfn.CONCAT(C104,"_CO_","FR_",LEFT(S104,3)),Tabela1[[#This Row],[Classif Fonte]]="DEMAIS",_xlfn.CONCAT(Tabela1[[#This Row],[Classif Fonte]],"_CO_","FR_",LEFT(S104,3))),"")</f>
        <v/>
      </c>
      <c r="W104" s="145"/>
      <c r="X104" s="3" t="str">
        <f>IFERROR(VLOOKUP(W104,'Apoio CO - Pré-LOA 2024'!G:H,2,0),"")</f>
        <v/>
      </c>
      <c r="AB104" s="144"/>
      <c r="AK104" s="143" t="str">
        <f t="shared" si="31"/>
        <v>Meta_NA</v>
      </c>
      <c r="AM104" s="17" t="str">
        <f>IFERROR(VLOOKUP(AL104,'Apoio - Plano de Metas 2023'!C:D,2,0),"")</f>
        <v/>
      </c>
      <c r="AP104" s="143" t="str">
        <f t="shared" si="32"/>
        <v>Não apto</v>
      </c>
      <c r="AQ104" s="143" t="str">
        <f t="shared" si="33"/>
        <v>Não apto</v>
      </c>
      <c r="AR104" s="143" t="str">
        <f>IFERROR(VLOOKUP(C104,Função_Padrão!G:H,2,0),"Não apto")</f>
        <v>Não apto</v>
      </c>
      <c r="AS104" s="143" t="str">
        <f t="shared" si="34"/>
        <v>Não apto</v>
      </c>
      <c r="AT104" s="143" t="str">
        <f t="shared" si="35"/>
        <v>Não apto</v>
      </c>
      <c r="AU104" s="143" t="str">
        <f t="shared" si="36"/>
        <v>Não apto</v>
      </c>
      <c r="AV104" s="143" t="str">
        <f t="shared" si="37"/>
        <v>Não apto</v>
      </c>
      <c r="AW104" s="143" t="str">
        <f t="shared" si="38"/>
        <v>Não apto</v>
      </c>
      <c r="AX104" s="143" t="str">
        <f t="shared" si="39"/>
        <v>Não apto</v>
      </c>
      <c r="AY104" s="143" t="str">
        <f t="shared" si="40"/>
        <v>Não apto</v>
      </c>
    </row>
    <row r="105" spans="1:51" ht="69" customHeight="1">
      <c r="A105" s="3" t="str">
        <f ca="1">IF(Tabela1[[#This Row],[Sigla Unidade Orçamentária]]&lt;&gt;"",TEXT(COUNTIF(INDIRECT(TEXT("C3:C",0)&amp;ROW()),Tabela1[[#This Row],[Sigla Unidade Orçamentária]]),"000")&amp;"-"&amp;Tabela1[[#This Row],[Sigla Unidade Orçamentária]]&amp;"-PLOA24","")</f>
        <v/>
      </c>
      <c r="B105" s="3" t="str">
        <f>IF(C105&lt;&gt;"",_xlfn.XLOOKUP(C105,'Apoio - Lista de UOs'!$A$3:$A$80,'Apoio - Lista de UOs'!$C$3:$C$80),"")</f>
        <v/>
      </c>
      <c r="G105" s="3" t="str">
        <f>IFERROR(VLOOKUP(F105,'Apoio - Funções-Programas'!A:B,2,0),"")</f>
        <v/>
      </c>
      <c r="I105" s="3" t="str">
        <f>IFERROR(VLOOKUP(H105,'Apoio - Funções-Programas'!D:E,2,0),"")</f>
        <v/>
      </c>
      <c r="K105" s="3" t="str">
        <f>IFERROR(VLOOKUP(J105,'Apoio - Funções-Programas'!G:H,2,0),"")</f>
        <v/>
      </c>
      <c r="M105" s="3" t="str">
        <f>IFERROR(VLOOKUP(L105,'Apoio - Lista de ações'!A:B,2,0),"")</f>
        <v/>
      </c>
      <c r="P105" s="145"/>
      <c r="Q105" s="3" t="str">
        <f>IFERROR(VLOOKUP(P105,'Apoio - Lista de NDs'!$A$22:$B$106,2,0),"")</f>
        <v/>
      </c>
      <c r="R105" s="143" t="str" cm="1">
        <f t="array" ref="R105">IFERROR(_xlfn.IFS(C105="FME","Todas_FME",C105="FUNDOSAUDE","Todas_FUNDOSAUDE",C105="FMAS","Todas_FMAS",C105="NITPREV","Todas_NITPREV",C105="NITPREVFIN","Todas_NITPREVFIN",C105="NITPREVPREV","Todas_NITPREVPREV",C105="NITTRANS","Todas_NITTRANS",C105="FUMTER","Todas_FUMTER",C105="FUHAB","Todas_FUHAB",C105="FMMU","Todas_FMMU",AND(C105&lt;&gt;"",C105&lt;&gt;"FME",C105&lt;&gt;"FUNDOSAUDE",C105&lt;&gt;"FMAS",C105&lt;&gt;"NITPREV",C105&lt;&gt;"NITPREVFIN",C105&lt;&gt;"NITPREVPREV",C105&lt;&gt;"NITTRANS",C105&lt;&gt;"FUMTER",C105&lt;&gt;"FUHAB",C105&lt;&gt;"FMMU"),"DEMAIS"),"")</f>
        <v/>
      </c>
      <c r="T105" s="3" t="str">
        <f>IFERROR(VLOOKUP(S105,'Apoio CO - Pré-LOA 2024'!B:D,3,0),"")</f>
        <v/>
      </c>
      <c r="U105" s="3" t="str">
        <f>IFERROR(VLOOKUP(RIGHT(Tabela1[[#This Row],[Fonte de Recursos]],2),'Apoio - Fontes e Detalhamentos'!A:B,2,0),"")</f>
        <v/>
      </c>
      <c r="V105" s="143" t="str" cm="1">
        <f t="array" ref="V105">IFERROR(_xlfn.IFS(C105="FME",_xlfn.CONCAT(C105,"_CO_","FR_",LEFT(S105,3)),C105="FUNDOSAUDE",_xlfn.CONCAT(C105,"_CO_","FR_",LEFT(S105,3)),C105="FMAS",_xlfn.CONCAT(C105,"_CO_","FR_",LEFT(S105,3)),C105="NITPREV",_xlfn.CONCAT(C105,"_CO_","FR_",LEFT(S105,3)),C105="NITPREVFIN",_xlfn.CONCAT(C105,"_CO_","FR_",LEFT(S105,3)),C105="NITPREVPREV",_xlfn.CONCAT(C105,"_CO_","FR_",LEFT(S105,3)),C105="NITTRANS",_xlfn.CONCAT(C105,"_CO_","FR_",LEFT(S105,3)),C105="FUMTER",_xlfn.CONCAT(C105,"_CO_","FR_",LEFT(S105,3)),C105="FUHAB",_xlfn.CONCAT(C105,"_CO_","FR_",LEFT(S105,3)),C105="FMMU",_xlfn.CONCAT(C105,"_CO_","FR_",LEFT(S105,3)),Tabela1[[#This Row],[Classif Fonte]]="DEMAIS",_xlfn.CONCAT(Tabela1[[#This Row],[Classif Fonte]],"_CO_","FR_",LEFT(S105,3))),"")</f>
        <v/>
      </c>
      <c r="W105" s="145"/>
      <c r="X105" s="3" t="str">
        <f>IFERROR(VLOOKUP(W105,'Apoio CO - Pré-LOA 2024'!G:H,2,0),"")</f>
        <v/>
      </c>
      <c r="AB105" s="144"/>
      <c r="AK105" s="143" t="str">
        <f t="shared" si="31"/>
        <v>Meta_NA</v>
      </c>
      <c r="AM105" s="17" t="str">
        <f>IFERROR(VLOOKUP(AL105,'Apoio - Plano de Metas 2023'!C:D,2,0),"")</f>
        <v/>
      </c>
      <c r="AP105" s="143" t="str">
        <f t="shared" si="32"/>
        <v>Não apto</v>
      </c>
      <c r="AQ105" s="143" t="str">
        <f t="shared" si="33"/>
        <v>Não apto</v>
      </c>
      <c r="AR105" s="143" t="str">
        <f>IFERROR(VLOOKUP(C105,Função_Padrão!G:H,2,0),"Não apto")</f>
        <v>Não apto</v>
      </c>
      <c r="AS105" s="143" t="str">
        <f t="shared" si="34"/>
        <v>Não apto</v>
      </c>
      <c r="AT105" s="143" t="str">
        <f t="shared" si="35"/>
        <v>Não apto</v>
      </c>
      <c r="AU105" s="143" t="str">
        <f t="shared" si="36"/>
        <v>Não apto</v>
      </c>
      <c r="AV105" s="143" t="str">
        <f t="shared" si="37"/>
        <v>Não apto</v>
      </c>
      <c r="AW105" s="143" t="str">
        <f t="shared" si="38"/>
        <v>Não apto</v>
      </c>
      <c r="AX105" s="143" t="str">
        <f t="shared" si="39"/>
        <v>Não apto</v>
      </c>
      <c r="AY105" s="143" t="str">
        <f t="shared" si="40"/>
        <v>Não apto</v>
      </c>
    </row>
    <row r="106" spans="1:51" ht="69" customHeight="1">
      <c r="A106" s="3" t="str">
        <f ca="1">IF(Tabela1[[#This Row],[Sigla Unidade Orçamentária]]&lt;&gt;"",TEXT(COUNTIF(INDIRECT(TEXT("C3:C",0)&amp;ROW()),Tabela1[[#This Row],[Sigla Unidade Orçamentária]]),"000")&amp;"-"&amp;Tabela1[[#This Row],[Sigla Unidade Orçamentária]]&amp;"-PLOA24","")</f>
        <v/>
      </c>
      <c r="B106" s="3" t="str">
        <f>IF(C106&lt;&gt;"",_xlfn.XLOOKUP(C106,'Apoio - Lista de UOs'!$A$3:$A$80,'Apoio - Lista de UOs'!$C$3:$C$80),"")</f>
        <v/>
      </c>
      <c r="G106" s="3" t="str">
        <f>IFERROR(VLOOKUP(F106,'Apoio - Funções-Programas'!A:B,2,0),"")</f>
        <v/>
      </c>
      <c r="I106" s="3" t="str">
        <f>IFERROR(VLOOKUP(H106,'Apoio - Funções-Programas'!D:E,2,0),"")</f>
        <v/>
      </c>
      <c r="K106" s="3" t="str">
        <f>IFERROR(VLOOKUP(J106,'Apoio - Funções-Programas'!G:H,2,0),"")</f>
        <v/>
      </c>
      <c r="M106" s="3" t="str">
        <f>IFERROR(VLOOKUP(L106,'Apoio - Lista de ações'!A:B,2,0),"")</f>
        <v/>
      </c>
      <c r="P106" s="145"/>
      <c r="Q106" s="3" t="str">
        <f>IFERROR(VLOOKUP(P106,'Apoio - Lista de NDs'!$A$22:$B$106,2,0),"")</f>
        <v/>
      </c>
      <c r="R106" s="143" t="str" cm="1">
        <f t="array" ref="R106">IFERROR(_xlfn.IFS(C106="FME","Todas_FME",C106="FUNDOSAUDE","Todas_FUNDOSAUDE",C106="FMAS","Todas_FMAS",C106="NITPREV","Todas_NITPREV",C106="NITPREVFIN","Todas_NITPREVFIN",C106="NITPREVPREV","Todas_NITPREVPREV",C106="NITTRANS","Todas_NITTRANS",C106="FUMTER","Todas_FUMTER",C106="FUHAB","Todas_FUHAB",C106="FMMU","Todas_FMMU",AND(C106&lt;&gt;"",C106&lt;&gt;"FME",C106&lt;&gt;"FUNDOSAUDE",C106&lt;&gt;"FMAS",C106&lt;&gt;"NITPREV",C106&lt;&gt;"NITPREVFIN",C106&lt;&gt;"NITPREVPREV",C106&lt;&gt;"NITTRANS",C106&lt;&gt;"FUMTER",C106&lt;&gt;"FUHAB",C106&lt;&gt;"FMMU"),"DEMAIS"),"")</f>
        <v/>
      </c>
      <c r="T106" s="3" t="str">
        <f>IFERROR(VLOOKUP(S106,'Apoio CO - Pré-LOA 2024'!B:D,3,0),"")</f>
        <v/>
      </c>
      <c r="U106" s="3" t="str">
        <f>IFERROR(VLOOKUP(RIGHT(Tabela1[[#This Row],[Fonte de Recursos]],2),'Apoio - Fontes e Detalhamentos'!A:B,2,0),"")</f>
        <v/>
      </c>
      <c r="V106" s="143" t="str" cm="1">
        <f t="array" ref="V106">IFERROR(_xlfn.IFS(C106="FME",_xlfn.CONCAT(C106,"_CO_","FR_",LEFT(S106,3)),C106="FUNDOSAUDE",_xlfn.CONCAT(C106,"_CO_","FR_",LEFT(S106,3)),C106="FMAS",_xlfn.CONCAT(C106,"_CO_","FR_",LEFT(S106,3)),C106="NITPREV",_xlfn.CONCAT(C106,"_CO_","FR_",LEFT(S106,3)),C106="NITPREVFIN",_xlfn.CONCAT(C106,"_CO_","FR_",LEFT(S106,3)),C106="NITPREVPREV",_xlfn.CONCAT(C106,"_CO_","FR_",LEFT(S106,3)),C106="NITTRANS",_xlfn.CONCAT(C106,"_CO_","FR_",LEFT(S106,3)),C106="FUMTER",_xlfn.CONCAT(C106,"_CO_","FR_",LEFT(S106,3)),C106="FUHAB",_xlfn.CONCAT(C106,"_CO_","FR_",LEFT(S106,3)),C106="FMMU",_xlfn.CONCAT(C106,"_CO_","FR_",LEFT(S106,3)),Tabela1[[#This Row],[Classif Fonte]]="DEMAIS",_xlfn.CONCAT(Tabela1[[#This Row],[Classif Fonte]],"_CO_","FR_",LEFT(S106,3))),"")</f>
        <v/>
      </c>
      <c r="W106" s="145"/>
      <c r="X106" s="3" t="str">
        <f>IFERROR(VLOOKUP(W106,'Apoio CO - Pré-LOA 2024'!G:H,2,0),"")</f>
        <v/>
      </c>
      <c r="AB106" s="144"/>
      <c r="AK106" s="143" t="str">
        <f t="shared" si="31"/>
        <v>Meta_NA</v>
      </c>
      <c r="AM106" s="17" t="str">
        <f>IFERROR(VLOOKUP(AL106,'Apoio - Plano de Metas 2023'!C:D,2,0),"")</f>
        <v/>
      </c>
      <c r="AP106" s="143" t="str">
        <f t="shared" si="32"/>
        <v>Não apto</v>
      </c>
      <c r="AQ106" s="143" t="str">
        <f t="shared" si="33"/>
        <v>Não apto</v>
      </c>
      <c r="AR106" s="143" t="str">
        <f>IFERROR(VLOOKUP(C106,Função_Padrão!G:H,2,0),"Não apto")</f>
        <v>Não apto</v>
      </c>
      <c r="AS106" s="143" t="str">
        <f t="shared" si="34"/>
        <v>Não apto</v>
      </c>
      <c r="AT106" s="143" t="str">
        <f t="shared" si="35"/>
        <v>Não apto</v>
      </c>
      <c r="AU106" s="143" t="str">
        <f t="shared" si="36"/>
        <v>Não apto</v>
      </c>
      <c r="AV106" s="143" t="str">
        <f t="shared" si="37"/>
        <v>Não apto</v>
      </c>
      <c r="AW106" s="143" t="str">
        <f t="shared" si="38"/>
        <v>Não apto</v>
      </c>
      <c r="AX106" s="143" t="str">
        <f t="shared" si="39"/>
        <v>Não apto</v>
      </c>
      <c r="AY106" s="143" t="str">
        <f t="shared" si="40"/>
        <v>Não apto</v>
      </c>
    </row>
    <row r="107" spans="1:51" ht="69" customHeight="1">
      <c r="A107" s="3" t="str">
        <f ca="1">IF(Tabela1[[#This Row],[Sigla Unidade Orçamentária]]&lt;&gt;"",TEXT(COUNTIF(INDIRECT(TEXT("C3:C",0)&amp;ROW()),Tabela1[[#This Row],[Sigla Unidade Orçamentária]]),"000")&amp;"-"&amp;Tabela1[[#This Row],[Sigla Unidade Orçamentária]]&amp;"-PLOA24","")</f>
        <v/>
      </c>
      <c r="B107" s="3" t="str">
        <f>IF(C107&lt;&gt;"",_xlfn.XLOOKUP(C107,'Apoio - Lista de UOs'!$A$3:$A$80,'Apoio - Lista de UOs'!$C$3:$C$80),"")</f>
        <v/>
      </c>
      <c r="G107" s="3" t="str">
        <f>IFERROR(VLOOKUP(F107,'Apoio - Funções-Programas'!A:B,2,0),"")</f>
        <v/>
      </c>
      <c r="I107" s="3" t="str">
        <f>IFERROR(VLOOKUP(H107,'Apoio - Funções-Programas'!D:E,2,0),"")</f>
        <v/>
      </c>
      <c r="K107" s="3" t="str">
        <f>IFERROR(VLOOKUP(J107,'Apoio - Funções-Programas'!G:H,2,0),"")</f>
        <v/>
      </c>
      <c r="M107" s="3" t="str">
        <f>IFERROR(VLOOKUP(L107,'Apoio - Lista de ações'!A:B,2,0),"")</f>
        <v/>
      </c>
      <c r="P107" s="145"/>
      <c r="Q107" s="3" t="str">
        <f>IFERROR(VLOOKUP(P107,'Apoio - Lista de NDs'!$A$22:$B$106,2,0),"")</f>
        <v/>
      </c>
      <c r="R107" s="143" t="str" cm="1">
        <f t="array" ref="R107">IFERROR(_xlfn.IFS(C107="FME","Todas_FME",C107="FUNDOSAUDE","Todas_FUNDOSAUDE",C107="FMAS","Todas_FMAS",C107="NITPREV","Todas_NITPREV",C107="NITPREVFIN","Todas_NITPREVFIN",C107="NITPREVPREV","Todas_NITPREVPREV",C107="NITTRANS","Todas_NITTRANS",C107="FUMTER","Todas_FUMTER",C107="FUHAB","Todas_FUHAB",C107="FMMU","Todas_FMMU",AND(C107&lt;&gt;"",C107&lt;&gt;"FME",C107&lt;&gt;"FUNDOSAUDE",C107&lt;&gt;"FMAS",C107&lt;&gt;"NITPREV",C107&lt;&gt;"NITPREVFIN",C107&lt;&gt;"NITPREVPREV",C107&lt;&gt;"NITTRANS",C107&lt;&gt;"FUMTER",C107&lt;&gt;"FUHAB",C107&lt;&gt;"FMMU"),"DEMAIS"),"")</f>
        <v/>
      </c>
      <c r="T107" s="3" t="str">
        <f>IFERROR(VLOOKUP(S107,'Apoio CO - Pré-LOA 2024'!B:D,3,0),"")</f>
        <v/>
      </c>
      <c r="U107" s="3" t="str">
        <f>IFERROR(VLOOKUP(RIGHT(Tabela1[[#This Row],[Fonte de Recursos]],2),'Apoio - Fontes e Detalhamentos'!A:B,2,0),"")</f>
        <v/>
      </c>
      <c r="V107" s="143" t="str" cm="1">
        <f t="array" ref="V107">IFERROR(_xlfn.IFS(C107="FME",_xlfn.CONCAT(C107,"_CO_","FR_",LEFT(S107,3)),C107="FUNDOSAUDE",_xlfn.CONCAT(C107,"_CO_","FR_",LEFT(S107,3)),C107="FMAS",_xlfn.CONCAT(C107,"_CO_","FR_",LEFT(S107,3)),C107="NITPREV",_xlfn.CONCAT(C107,"_CO_","FR_",LEFT(S107,3)),C107="NITPREVFIN",_xlfn.CONCAT(C107,"_CO_","FR_",LEFT(S107,3)),C107="NITPREVPREV",_xlfn.CONCAT(C107,"_CO_","FR_",LEFT(S107,3)),C107="NITTRANS",_xlfn.CONCAT(C107,"_CO_","FR_",LEFT(S107,3)),C107="FUMTER",_xlfn.CONCAT(C107,"_CO_","FR_",LEFT(S107,3)),C107="FUHAB",_xlfn.CONCAT(C107,"_CO_","FR_",LEFT(S107,3)),C107="FMMU",_xlfn.CONCAT(C107,"_CO_","FR_",LEFT(S107,3)),Tabela1[[#This Row],[Classif Fonte]]="DEMAIS",_xlfn.CONCAT(Tabela1[[#This Row],[Classif Fonte]],"_CO_","FR_",LEFT(S107,3))),"")</f>
        <v/>
      </c>
      <c r="W107" s="145"/>
      <c r="X107" s="3" t="str">
        <f>IFERROR(VLOOKUP(W107,'Apoio CO - Pré-LOA 2024'!G:H,2,0),"")</f>
        <v/>
      </c>
      <c r="AB107" s="144"/>
      <c r="AK107" s="143" t="str">
        <f t="shared" si="31"/>
        <v>Meta_NA</v>
      </c>
      <c r="AM107" s="17" t="str">
        <f>IFERROR(VLOOKUP(AL107,'Apoio - Plano de Metas 2023'!C:D,2,0),"")</f>
        <v/>
      </c>
      <c r="AP107" s="143" t="str">
        <f t="shared" si="32"/>
        <v>Não apto</v>
      </c>
      <c r="AQ107" s="143" t="str">
        <f t="shared" si="33"/>
        <v>Não apto</v>
      </c>
      <c r="AR107" s="143" t="str">
        <f>IFERROR(VLOOKUP(C107,Função_Padrão!G:H,2,0),"Não apto")</f>
        <v>Não apto</v>
      </c>
      <c r="AS107" s="143" t="str">
        <f t="shared" si="34"/>
        <v>Não apto</v>
      </c>
      <c r="AT107" s="143" t="str">
        <f t="shared" si="35"/>
        <v>Não apto</v>
      </c>
      <c r="AU107" s="143" t="str">
        <f t="shared" si="36"/>
        <v>Não apto</v>
      </c>
      <c r="AV107" s="143" t="str">
        <f t="shared" si="37"/>
        <v>Não apto</v>
      </c>
      <c r="AW107" s="143" t="str">
        <f t="shared" si="38"/>
        <v>Não apto</v>
      </c>
      <c r="AX107" s="143" t="str">
        <f t="shared" si="39"/>
        <v>Não apto</v>
      </c>
      <c r="AY107" s="143" t="str">
        <f t="shared" si="40"/>
        <v>Não apto</v>
      </c>
    </row>
    <row r="108" spans="1:51" ht="69" customHeight="1">
      <c r="A108" s="3" t="str">
        <f ca="1">IF(Tabela1[[#This Row],[Sigla Unidade Orçamentária]]&lt;&gt;"",TEXT(COUNTIF(INDIRECT(TEXT("C3:C",0)&amp;ROW()),Tabela1[[#This Row],[Sigla Unidade Orçamentária]]),"000")&amp;"-"&amp;Tabela1[[#This Row],[Sigla Unidade Orçamentária]]&amp;"-PLOA24","")</f>
        <v/>
      </c>
      <c r="B108" s="3" t="str">
        <f>IF(C108&lt;&gt;"",_xlfn.XLOOKUP(C108,'Apoio - Lista de UOs'!$A$3:$A$80,'Apoio - Lista de UOs'!$C$3:$C$80),"")</f>
        <v/>
      </c>
      <c r="G108" s="3" t="str">
        <f>IFERROR(VLOOKUP(F108,'Apoio - Funções-Programas'!A:B,2,0),"")</f>
        <v/>
      </c>
      <c r="I108" s="3" t="str">
        <f>IFERROR(VLOOKUP(H108,'Apoio - Funções-Programas'!D:E,2,0),"")</f>
        <v/>
      </c>
      <c r="K108" s="3" t="str">
        <f>IFERROR(VLOOKUP(J108,'Apoio - Funções-Programas'!G:H,2,0),"")</f>
        <v/>
      </c>
      <c r="M108" s="3" t="str">
        <f>IFERROR(VLOOKUP(L108,'Apoio - Lista de ações'!A:B,2,0),"")</f>
        <v/>
      </c>
      <c r="P108" s="145"/>
      <c r="Q108" s="3" t="str">
        <f>IFERROR(VLOOKUP(P108,'Apoio - Lista de NDs'!$A$22:$B$106,2,0),"")</f>
        <v/>
      </c>
      <c r="R108" s="143" t="str" cm="1">
        <f t="array" ref="R108">IFERROR(_xlfn.IFS(C108="FME","Todas_FME",C108="FUNDOSAUDE","Todas_FUNDOSAUDE",C108="FMAS","Todas_FMAS",C108="NITPREV","Todas_NITPREV",C108="NITPREVFIN","Todas_NITPREVFIN",C108="NITPREVPREV","Todas_NITPREVPREV",C108="NITTRANS","Todas_NITTRANS",C108="FUMTER","Todas_FUMTER",C108="FUHAB","Todas_FUHAB",C108="FMMU","Todas_FMMU",AND(C108&lt;&gt;"",C108&lt;&gt;"FME",C108&lt;&gt;"FUNDOSAUDE",C108&lt;&gt;"FMAS",C108&lt;&gt;"NITPREV",C108&lt;&gt;"NITPREVFIN",C108&lt;&gt;"NITPREVPREV",C108&lt;&gt;"NITTRANS",C108&lt;&gt;"FUMTER",C108&lt;&gt;"FUHAB",C108&lt;&gt;"FMMU"),"DEMAIS"),"")</f>
        <v/>
      </c>
      <c r="T108" s="3" t="str">
        <f>IFERROR(VLOOKUP(S108,'Apoio CO - Pré-LOA 2024'!B:D,3,0),"")</f>
        <v/>
      </c>
      <c r="U108" s="3" t="str">
        <f>IFERROR(VLOOKUP(RIGHT(Tabela1[[#This Row],[Fonte de Recursos]],2),'Apoio - Fontes e Detalhamentos'!A:B,2,0),"")</f>
        <v/>
      </c>
      <c r="V108" s="143" t="str" cm="1">
        <f t="array" ref="V108">IFERROR(_xlfn.IFS(C108="FME",_xlfn.CONCAT(C108,"_CO_","FR_",LEFT(S108,3)),C108="FUNDOSAUDE",_xlfn.CONCAT(C108,"_CO_","FR_",LEFT(S108,3)),C108="FMAS",_xlfn.CONCAT(C108,"_CO_","FR_",LEFT(S108,3)),C108="NITPREV",_xlfn.CONCAT(C108,"_CO_","FR_",LEFT(S108,3)),C108="NITPREVFIN",_xlfn.CONCAT(C108,"_CO_","FR_",LEFT(S108,3)),C108="NITPREVPREV",_xlfn.CONCAT(C108,"_CO_","FR_",LEFT(S108,3)),C108="NITTRANS",_xlfn.CONCAT(C108,"_CO_","FR_",LEFT(S108,3)),C108="FUMTER",_xlfn.CONCAT(C108,"_CO_","FR_",LEFT(S108,3)),C108="FUHAB",_xlfn.CONCAT(C108,"_CO_","FR_",LEFT(S108,3)),C108="FMMU",_xlfn.CONCAT(C108,"_CO_","FR_",LEFT(S108,3)),Tabela1[[#This Row],[Classif Fonte]]="DEMAIS",_xlfn.CONCAT(Tabela1[[#This Row],[Classif Fonte]],"_CO_","FR_",LEFT(S108,3))),"")</f>
        <v/>
      </c>
      <c r="W108" s="145"/>
      <c r="X108" s="3" t="str">
        <f>IFERROR(VLOOKUP(W108,'Apoio CO - Pré-LOA 2024'!G:H,2,0),"")</f>
        <v/>
      </c>
      <c r="AB108" s="144"/>
      <c r="AK108" s="143" t="str">
        <f t="shared" si="31"/>
        <v>Meta_NA</v>
      </c>
      <c r="AM108" s="17" t="str">
        <f>IFERROR(VLOOKUP(AL108,'Apoio - Plano de Metas 2023'!C:D,2,0),"")</f>
        <v/>
      </c>
      <c r="AP108" s="143" t="str">
        <f t="shared" si="32"/>
        <v>Não apto</v>
      </c>
      <c r="AQ108" s="143" t="str">
        <f t="shared" si="33"/>
        <v>Não apto</v>
      </c>
      <c r="AR108" s="143" t="str">
        <f>IFERROR(VLOOKUP(C108,Função_Padrão!G:H,2,0),"Não apto")</f>
        <v>Não apto</v>
      </c>
      <c r="AS108" s="143" t="str">
        <f t="shared" si="34"/>
        <v>Não apto</v>
      </c>
      <c r="AT108" s="143" t="str">
        <f t="shared" si="35"/>
        <v>Não apto</v>
      </c>
      <c r="AU108" s="143" t="str">
        <f t="shared" si="36"/>
        <v>Não apto</v>
      </c>
      <c r="AV108" s="143" t="str">
        <f t="shared" si="37"/>
        <v>Não apto</v>
      </c>
      <c r="AW108" s="143" t="str">
        <f t="shared" si="38"/>
        <v>Não apto</v>
      </c>
      <c r="AX108" s="143" t="str">
        <f t="shared" si="39"/>
        <v>Não apto</v>
      </c>
      <c r="AY108" s="143" t="str">
        <f t="shared" si="40"/>
        <v>Não apto</v>
      </c>
    </row>
    <row r="109" spans="1:51" ht="69" customHeight="1">
      <c r="A109" s="3" t="str">
        <f ca="1">IF(Tabela1[[#This Row],[Sigla Unidade Orçamentária]]&lt;&gt;"",TEXT(COUNTIF(INDIRECT(TEXT("C3:C",0)&amp;ROW()),Tabela1[[#This Row],[Sigla Unidade Orçamentária]]),"000")&amp;"-"&amp;Tabela1[[#This Row],[Sigla Unidade Orçamentária]]&amp;"-PLOA24","")</f>
        <v/>
      </c>
      <c r="B109" s="3" t="str">
        <f>IF(C109&lt;&gt;"",_xlfn.XLOOKUP(C109,'Apoio - Lista de UOs'!$A$3:$A$80,'Apoio - Lista de UOs'!$C$3:$C$80),"")</f>
        <v/>
      </c>
      <c r="G109" s="3" t="str">
        <f>IFERROR(VLOOKUP(F109,'Apoio - Funções-Programas'!A:B,2,0),"")</f>
        <v/>
      </c>
      <c r="I109" s="3" t="str">
        <f>IFERROR(VLOOKUP(H109,'Apoio - Funções-Programas'!D:E,2,0),"")</f>
        <v/>
      </c>
      <c r="K109" s="3" t="str">
        <f>IFERROR(VLOOKUP(J109,'Apoio - Funções-Programas'!G:H,2,0),"")</f>
        <v/>
      </c>
      <c r="M109" s="3" t="str">
        <f>IFERROR(VLOOKUP(L109,'Apoio - Lista de ações'!A:B,2,0),"")</f>
        <v/>
      </c>
      <c r="P109" s="145"/>
      <c r="Q109" s="3" t="str">
        <f>IFERROR(VLOOKUP(P109,'Apoio - Lista de NDs'!$A$22:$B$106,2,0),"")</f>
        <v/>
      </c>
      <c r="R109" s="143" t="str" cm="1">
        <f t="array" ref="R109">IFERROR(_xlfn.IFS(C109="FME","Todas_FME",C109="FUNDOSAUDE","Todas_FUNDOSAUDE",C109="FMAS","Todas_FMAS",C109="NITPREV","Todas_NITPREV",C109="NITPREVFIN","Todas_NITPREVFIN",C109="NITPREVPREV","Todas_NITPREVPREV",C109="NITTRANS","Todas_NITTRANS",C109="FUMTER","Todas_FUMTER",C109="FUHAB","Todas_FUHAB",C109="FMMU","Todas_FMMU",AND(C109&lt;&gt;"",C109&lt;&gt;"FME",C109&lt;&gt;"FUNDOSAUDE",C109&lt;&gt;"FMAS",C109&lt;&gt;"NITPREV",C109&lt;&gt;"NITPREVFIN",C109&lt;&gt;"NITPREVPREV",C109&lt;&gt;"NITTRANS",C109&lt;&gt;"FUMTER",C109&lt;&gt;"FUHAB",C109&lt;&gt;"FMMU"),"DEMAIS"),"")</f>
        <v/>
      </c>
      <c r="T109" s="3" t="str">
        <f>IFERROR(VLOOKUP(S109,'Apoio CO - Pré-LOA 2024'!B:D,3,0),"")</f>
        <v/>
      </c>
      <c r="U109" s="3" t="str">
        <f>IFERROR(VLOOKUP(RIGHT(Tabela1[[#This Row],[Fonte de Recursos]],2),'Apoio - Fontes e Detalhamentos'!A:B,2,0),"")</f>
        <v/>
      </c>
      <c r="V109" s="143" t="str" cm="1">
        <f t="array" ref="V109">IFERROR(_xlfn.IFS(C109="FME",_xlfn.CONCAT(C109,"_CO_","FR_",LEFT(S109,3)),C109="FUNDOSAUDE",_xlfn.CONCAT(C109,"_CO_","FR_",LEFT(S109,3)),C109="FMAS",_xlfn.CONCAT(C109,"_CO_","FR_",LEFT(S109,3)),C109="NITPREV",_xlfn.CONCAT(C109,"_CO_","FR_",LEFT(S109,3)),C109="NITPREVFIN",_xlfn.CONCAT(C109,"_CO_","FR_",LEFT(S109,3)),C109="NITPREVPREV",_xlfn.CONCAT(C109,"_CO_","FR_",LEFT(S109,3)),C109="NITTRANS",_xlfn.CONCAT(C109,"_CO_","FR_",LEFT(S109,3)),C109="FUMTER",_xlfn.CONCAT(C109,"_CO_","FR_",LEFT(S109,3)),C109="FUHAB",_xlfn.CONCAT(C109,"_CO_","FR_",LEFT(S109,3)),C109="FMMU",_xlfn.CONCAT(C109,"_CO_","FR_",LEFT(S109,3)),Tabela1[[#This Row],[Classif Fonte]]="DEMAIS",_xlfn.CONCAT(Tabela1[[#This Row],[Classif Fonte]],"_CO_","FR_",LEFT(S109,3))),"")</f>
        <v/>
      </c>
      <c r="W109" s="145"/>
      <c r="X109" s="3" t="str">
        <f>IFERROR(VLOOKUP(W109,'Apoio CO - Pré-LOA 2024'!G:H,2,0),"")</f>
        <v/>
      </c>
      <c r="AB109" s="144"/>
      <c r="AK109" s="143" t="str">
        <f t="shared" si="31"/>
        <v>Meta_NA</v>
      </c>
      <c r="AM109" s="17" t="str">
        <f>IFERROR(VLOOKUP(AL109,'Apoio - Plano de Metas 2023'!C:D,2,0),"")</f>
        <v/>
      </c>
      <c r="AP109" s="143" t="str">
        <f t="shared" si="32"/>
        <v>Não apto</v>
      </c>
      <c r="AQ109" s="143" t="str">
        <f t="shared" si="33"/>
        <v>Não apto</v>
      </c>
      <c r="AR109" s="143" t="str">
        <f>IFERROR(VLOOKUP(C109,Função_Padrão!G:H,2,0),"Não apto")</f>
        <v>Não apto</v>
      </c>
      <c r="AS109" s="143" t="str">
        <f t="shared" si="34"/>
        <v>Não apto</v>
      </c>
      <c r="AT109" s="143" t="str">
        <f t="shared" si="35"/>
        <v>Não apto</v>
      </c>
      <c r="AU109" s="143" t="str">
        <f t="shared" si="36"/>
        <v>Não apto</v>
      </c>
      <c r="AV109" s="143" t="str">
        <f t="shared" si="37"/>
        <v>Não apto</v>
      </c>
      <c r="AW109" s="143" t="str">
        <f t="shared" si="38"/>
        <v>Não apto</v>
      </c>
      <c r="AX109" s="143" t="str">
        <f t="shared" si="39"/>
        <v>Não apto</v>
      </c>
      <c r="AY109" s="143" t="str">
        <f t="shared" si="40"/>
        <v>Não apto</v>
      </c>
    </row>
    <row r="110" spans="1:51" ht="69" customHeight="1">
      <c r="A110" s="3" t="str">
        <f ca="1">IF(Tabela1[[#This Row],[Sigla Unidade Orçamentária]]&lt;&gt;"",TEXT(COUNTIF(INDIRECT(TEXT("C3:C",0)&amp;ROW()),Tabela1[[#This Row],[Sigla Unidade Orçamentária]]),"000")&amp;"-"&amp;Tabela1[[#This Row],[Sigla Unidade Orçamentária]]&amp;"-PLOA24","")</f>
        <v/>
      </c>
      <c r="B110" s="3" t="str">
        <f>IF(C110&lt;&gt;"",_xlfn.XLOOKUP(C110,'Apoio - Lista de UOs'!$A$3:$A$80,'Apoio - Lista de UOs'!$C$3:$C$80),"")</f>
        <v/>
      </c>
      <c r="G110" s="3" t="str">
        <f>IFERROR(VLOOKUP(F110,'Apoio - Funções-Programas'!A:B,2,0),"")</f>
        <v/>
      </c>
      <c r="I110" s="3" t="str">
        <f>IFERROR(VLOOKUP(H110,'Apoio - Funções-Programas'!D:E,2,0),"")</f>
        <v/>
      </c>
      <c r="K110" s="3" t="str">
        <f>IFERROR(VLOOKUP(J110,'Apoio - Funções-Programas'!G:H,2,0),"")</f>
        <v/>
      </c>
      <c r="M110" s="3" t="str">
        <f>IFERROR(VLOOKUP(L110,'Apoio - Lista de ações'!A:B,2,0),"")</f>
        <v/>
      </c>
      <c r="P110" s="145"/>
      <c r="Q110" s="3" t="str">
        <f>IFERROR(VLOOKUP(P110,'Apoio - Lista de NDs'!$A$22:$B$106,2,0),"")</f>
        <v/>
      </c>
      <c r="R110" s="143" t="str" cm="1">
        <f t="array" ref="R110">IFERROR(_xlfn.IFS(C110="FME","Todas_FME",C110="FUNDOSAUDE","Todas_FUNDOSAUDE",C110="FMAS","Todas_FMAS",C110="NITPREV","Todas_NITPREV",C110="NITPREVFIN","Todas_NITPREVFIN",C110="NITPREVPREV","Todas_NITPREVPREV",C110="NITTRANS","Todas_NITTRANS",C110="FUMTER","Todas_FUMTER",C110="FUHAB","Todas_FUHAB",C110="FMMU","Todas_FMMU",AND(C110&lt;&gt;"",C110&lt;&gt;"FME",C110&lt;&gt;"FUNDOSAUDE",C110&lt;&gt;"FMAS",C110&lt;&gt;"NITPREV",C110&lt;&gt;"NITPREVFIN",C110&lt;&gt;"NITPREVPREV",C110&lt;&gt;"NITTRANS",C110&lt;&gt;"FUMTER",C110&lt;&gt;"FUHAB",C110&lt;&gt;"FMMU"),"DEMAIS"),"")</f>
        <v/>
      </c>
      <c r="T110" s="3" t="str">
        <f>IFERROR(VLOOKUP(S110,'Apoio CO - Pré-LOA 2024'!B:D,3,0),"")</f>
        <v/>
      </c>
      <c r="U110" s="3" t="str">
        <f>IFERROR(VLOOKUP(RIGHT(Tabela1[[#This Row],[Fonte de Recursos]],2),'Apoio - Fontes e Detalhamentos'!A:B,2,0),"")</f>
        <v/>
      </c>
      <c r="V110" s="143" t="str" cm="1">
        <f t="array" ref="V110">IFERROR(_xlfn.IFS(C110="FME",_xlfn.CONCAT(C110,"_CO_","FR_",LEFT(S110,3)),C110="FUNDOSAUDE",_xlfn.CONCAT(C110,"_CO_","FR_",LEFT(S110,3)),C110="FMAS",_xlfn.CONCAT(C110,"_CO_","FR_",LEFT(S110,3)),C110="NITPREV",_xlfn.CONCAT(C110,"_CO_","FR_",LEFT(S110,3)),C110="NITPREVFIN",_xlfn.CONCAT(C110,"_CO_","FR_",LEFT(S110,3)),C110="NITPREVPREV",_xlfn.CONCAT(C110,"_CO_","FR_",LEFT(S110,3)),C110="NITTRANS",_xlfn.CONCAT(C110,"_CO_","FR_",LEFT(S110,3)),C110="FUMTER",_xlfn.CONCAT(C110,"_CO_","FR_",LEFT(S110,3)),C110="FUHAB",_xlfn.CONCAT(C110,"_CO_","FR_",LEFT(S110,3)),C110="FMMU",_xlfn.CONCAT(C110,"_CO_","FR_",LEFT(S110,3)),Tabela1[[#This Row],[Classif Fonte]]="DEMAIS",_xlfn.CONCAT(Tabela1[[#This Row],[Classif Fonte]],"_CO_","FR_",LEFT(S110,3))),"")</f>
        <v/>
      </c>
      <c r="W110" s="145"/>
      <c r="X110" s="3" t="str">
        <f>IFERROR(VLOOKUP(W110,'Apoio CO - Pré-LOA 2024'!G:H,2,0),"")</f>
        <v/>
      </c>
      <c r="AB110" s="144"/>
      <c r="AK110" s="143" t="str">
        <f t="shared" si="31"/>
        <v>Meta_NA</v>
      </c>
      <c r="AM110" s="17" t="str">
        <f>IFERROR(VLOOKUP(AL110,'Apoio - Plano de Metas 2023'!C:D,2,0),"")</f>
        <v/>
      </c>
      <c r="AP110" s="143" t="str">
        <f t="shared" si="32"/>
        <v>Não apto</v>
      </c>
      <c r="AQ110" s="143" t="str">
        <f t="shared" si="33"/>
        <v>Não apto</v>
      </c>
      <c r="AR110" s="143" t="str">
        <f>IFERROR(VLOOKUP(C110,Função_Padrão!G:H,2,0),"Não apto")</f>
        <v>Não apto</v>
      </c>
      <c r="AS110" s="143" t="str">
        <f t="shared" si="34"/>
        <v>Não apto</v>
      </c>
      <c r="AT110" s="143" t="str">
        <f t="shared" si="35"/>
        <v>Não apto</v>
      </c>
      <c r="AU110" s="143" t="str">
        <f t="shared" si="36"/>
        <v>Não apto</v>
      </c>
      <c r="AV110" s="143" t="str">
        <f t="shared" si="37"/>
        <v>Não apto</v>
      </c>
      <c r="AW110" s="143" t="str">
        <f t="shared" si="38"/>
        <v>Não apto</v>
      </c>
      <c r="AX110" s="143" t="str">
        <f t="shared" si="39"/>
        <v>Não apto</v>
      </c>
      <c r="AY110" s="143" t="str">
        <f t="shared" si="40"/>
        <v>Não apto</v>
      </c>
    </row>
    <row r="111" spans="1:51" ht="69" customHeight="1">
      <c r="A111" s="3" t="str">
        <f ca="1">IF(Tabela1[[#This Row],[Sigla Unidade Orçamentária]]&lt;&gt;"",TEXT(COUNTIF(INDIRECT(TEXT("C3:C",0)&amp;ROW()),Tabela1[[#This Row],[Sigla Unidade Orçamentária]]),"000")&amp;"-"&amp;Tabela1[[#This Row],[Sigla Unidade Orçamentária]]&amp;"-PLOA24","")</f>
        <v/>
      </c>
      <c r="B111" s="3" t="str">
        <f>IF(C111&lt;&gt;"",_xlfn.XLOOKUP(C111,'Apoio - Lista de UOs'!$A$3:$A$80,'Apoio - Lista de UOs'!$C$3:$C$80),"")</f>
        <v/>
      </c>
      <c r="G111" s="3" t="str">
        <f>IFERROR(VLOOKUP(F111,'Apoio - Funções-Programas'!A:B,2,0),"")</f>
        <v/>
      </c>
      <c r="I111" s="3" t="str">
        <f>IFERROR(VLOOKUP(H111,'Apoio - Funções-Programas'!D:E,2,0),"")</f>
        <v/>
      </c>
      <c r="K111" s="3" t="str">
        <f>IFERROR(VLOOKUP(J111,'Apoio - Funções-Programas'!G:H,2,0),"")</f>
        <v/>
      </c>
      <c r="M111" s="3" t="str">
        <f>IFERROR(VLOOKUP(L111,'Apoio - Lista de ações'!A:B,2,0),"")</f>
        <v/>
      </c>
      <c r="P111" s="145"/>
      <c r="Q111" s="3" t="str">
        <f>IFERROR(VLOOKUP(P111,'Apoio - Lista de NDs'!$A$22:$B$106,2,0),"")</f>
        <v/>
      </c>
      <c r="R111" s="143" t="str" cm="1">
        <f t="array" ref="R111">IFERROR(_xlfn.IFS(C111="FME","Todas_FME",C111="FUNDOSAUDE","Todas_FUNDOSAUDE",C111="FMAS","Todas_FMAS",C111="NITPREV","Todas_NITPREV",C111="NITPREVFIN","Todas_NITPREVFIN",C111="NITPREVPREV","Todas_NITPREVPREV",C111="NITTRANS","Todas_NITTRANS",C111="FUMTER","Todas_FUMTER",C111="FUHAB","Todas_FUHAB",C111="FMMU","Todas_FMMU",AND(C111&lt;&gt;"",C111&lt;&gt;"FME",C111&lt;&gt;"FUNDOSAUDE",C111&lt;&gt;"FMAS",C111&lt;&gt;"NITPREV",C111&lt;&gt;"NITPREVFIN",C111&lt;&gt;"NITPREVPREV",C111&lt;&gt;"NITTRANS",C111&lt;&gt;"FUMTER",C111&lt;&gt;"FUHAB",C111&lt;&gt;"FMMU"),"DEMAIS"),"")</f>
        <v/>
      </c>
      <c r="T111" s="3" t="str">
        <f>IFERROR(VLOOKUP(S111,'Apoio CO - Pré-LOA 2024'!B:D,3,0),"")</f>
        <v/>
      </c>
      <c r="U111" s="3" t="str">
        <f>IFERROR(VLOOKUP(RIGHT(Tabela1[[#This Row],[Fonte de Recursos]],2),'Apoio - Fontes e Detalhamentos'!A:B,2,0),"")</f>
        <v/>
      </c>
      <c r="V111" s="143" t="str" cm="1">
        <f t="array" ref="V111">IFERROR(_xlfn.IFS(C111="FME",_xlfn.CONCAT(C111,"_CO_","FR_",LEFT(S111,3)),C111="FUNDOSAUDE",_xlfn.CONCAT(C111,"_CO_","FR_",LEFT(S111,3)),C111="FMAS",_xlfn.CONCAT(C111,"_CO_","FR_",LEFT(S111,3)),C111="NITPREV",_xlfn.CONCAT(C111,"_CO_","FR_",LEFT(S111,3)),C111="NITPREVFIN",_xlfn.CONCAT(C111,"_CO_","FR_",LEFT(S111,3)),C111="NITPREVPREV",_xlfn.CONCAT(C111,"_CO_","FR_",LEFT(S111,3)),C111="NITTRANS",_xlfn.CONCAT(C111,"_CO_","FR_",LEFT(S111,3)),C111="FUMTER",_xlfn.CONCAT(C111,"_CO_","FR_",LEFT(S111,3)),C111="FUHAB",_xlfn.CONCAT(C111,"_CO_","FR_",LEFT(S111,3)),C111="FMMU",_xlfn.CONCAT(C111,"_CO_","FR_",LEFT(S111,3)),Tabela1[[#This Row],[Classif Fonte]]="DEMAIS",_xlfn.CONCAT(Tabela1[[#This Row],[Classif Fonte]],"_CO_","FR_",LEFT(S111,3))),"")</f>
        <v/>
      </c>
      <c r="W111" s="145"/>
      <c r="X111" s="3" t="str">
        <f>IFERROR(VLOOKUP(W111,'Apoio CO - Pré-LOA 2024'!G:H,2,0),"")</f>
        <v/>
      </c>
      <c r="AB111" s="144"/>
      <c r="AK111" s="143" t="str">
        <f t="shared" si="31"/>
        <v>Meta_NA</v>
      </c>
      <c r="AM111" s="17" t="str">
        <f>IFERROR(VLOOKUP(AL111,'Apoio - Plano de Metas 2023'!C:D,2,0),"")</f>
        <v/>
      </c>
      <c r="AP111" s="143" t="str">
        <f t="shared" si="32"/>
        <v>Não apto</v>
      </c>
      <c r="AQ111" s="143" t="str">
        <f t="shared" si="33"/>
        <v>Não apto</v>
      </c>
      <c r="AR111" s="143" t="str">
        <f>IFERROR(VLOOKUP(C111,Função_Padrão!G:H,2,0),"Não apto")</f>
        <v>Não apto</v>
      </c>
      <c r="AS111" s="143" t="str">
        <f t="shared" si="34"/>
        <v>Não apto</v>
      </c>
      <c r="AT111" s="143" t="str">
        <f t="shared" si="35"/>
        <v>Não apto</v>
      </c>
      <c r="AU111" s="143" t="str">
        <f t="shared" si="36"/>
        <v>Não apto</v>
      </c>
      <c r="AV111" s="143" t="str">
        <f t="shared" si="37"/>
        <v>Não apto</v>
      </c>
      <c r="AW111" s="143" t="str">
        <f t="shared" si="38"/>
        <v>Não apto</v>
      </c>
      <c r="AX111" s="143" t="str">
        <f t="shared" si="39"/>
        <v>Não apto</v>
      </c>
      <c r="AY111" s="143" t="str">
        <f t="shared" si="40"/>
        <v>Não apto</v>
      </c>
    </row>
    <row r="112" spans="1:51" ht="69" customHeight="1">
      <c r="A112" s="3" t="str">
        <f ca="1">IF(Tabela1[[#This Row],[Sigla Unidade Orçamentária]]&lt;&gt;"",TEXT(COUNTIF(INDIRECT(TEXT("C3:C",0)&amp;ROW()),Tabela1[[#This Row],[Sigla Unidade Orçamentária]]),"000")&amp;"-"&amp;Tabela1[[#This Row],[Sigla Unidade Orçamentária]]&amp;"-PLOA24","")</f>
        <v/>
      </c>
      <c r="B112" s="3" t="str">
        <f>IF(C112&lt;&gt;"",_xlfn.XLOOKUP(C112,'Apoio - Lista de UOs'!$A$3:$A$80,'Apoio - Lista de UOs'!$C$3:$C$80),"")</f>
        <v/>
      </c>
      <c r="G112" s="3" t="str">
        <f>IFERROR(VLOOKUP(F112,'Apoio - Funções-Programas'!A:B,2,0),"")</f>
        <v/>
      </c>
      <c r="I112" s="3" t="str">
        <f>IFERROR(VLOOKUP(H112,'Apoio - Funções-Programas'!D:E,2,0),"")</f>
        <v/>
      </c>
      <c r="K112" s="3" t="str">
        <f>IFERROR(VLOOKUP(J112,'Apoio - Funções-Programas'!G:H,2,0),"")</f>
        <v/>
      </c>
      <c r="M112" s="3" t="str">
        <f>IFERROR(VLOOKUP(L112,'Apoio - Lista de ações'!A:B,2,0),"")</f>
        <v/>
      </c>
      <c r="P112" s="145"/>
      <c r="Q112" s="3" t="str">
        <f>IFERROR(VLOOKUP(P112,'Apoio - Lista de NDs'!$A$22:$B$106,2,0),"")</f>
        <v/>
      </c>
      <c r="R112" s="143" t="str" cm="1">
        <f t="array" ref="R112">IFERROR(_xlfn.IFS(C112="FME","Todas_FME",C112="FUNDOSAUDE","Todas_FUNDOSAUDE",C112="FMAS","Todas_FMAS",C112="NITPREV","Todas_NITPREV",C112="NITPREVFIN","Todas_NITPREVFIN",C112="NITPREVPREV","Todas_NITPREVPREV",C112="NITTRANS","Todas_NITTRANS",C112="FUMTER","Todas_FUMTER",C112="FUHAB","Todas_FUHAB",C112="FMMU","Todas_FMMU",AND(C112&lt;&gt;"",C112&lt;&gt;"FME",C112&lt;&gt;"FUNDOSAUDE",C112&lt;&gt;"FMAS",C112&lt;&gt;"NITPREV",C112&lt;&gt;"NITPREVFIN",C112&lt;&gt;"NITPREVPREV",C112&lt;&gt;"NITTRANS",C112&lt;&gt;"FUMTER",C112&lt;&gt;"FUHAB",C112&lt;&gt;"FMMU"),"DEMAIS"),"")</f>
        <v/>
      </c>
      <c r="T112" s="3" t="str">
        <f>IFERROR(VLOOKUP(S112,'Apoio CO - Pré-LOA 2024'!B:D,3,0),"")</f>
        <v/>
      </c>
      <c r="U112" s="3" t="str">
        <f>IFERROR(VLOOKUP(RIGHT(Tabela1[[#This Row],[Fonte de Recursos]],2),'Apoio - Fontes e Detalhamentos'!A:B,2,0),"")</f>
        <v/>
      </c>
      <c r="V112" s="143" t="str" cm="1">
        <f t="array" ref="V112">IFERROR(_xlfn.IFS(C112="FME",_xlfn.CONCAT(C112,"_CO_","FR_",LEFT(S112,3)),C112="FUNDOSAUDE",_xlfn.CONCAT(C112,"_CO_","FR_",LEFT(S112,3)),C112="FMAS",_xlfn.CONCAT(C112,"_CO_","FR_",LEFT(S112,3)),C112="NITPREV",_xlfn.CONCAT(C112,"_CO_","FR_",LEFT(S112,3)),C112="NITPREVFIN",_xlfn.CONCAT(C112,"_CO_","FR_",LEFT(S112,3)),C112="NITPREVPREV",_xlfn.CONCAT(C112,"_CO_","FR_",LEFT(S112,3)),C112="NITTRANS",_xlfn.CONCAT(C112,"_CO_","FR_",LEFT(S112,3)),C112="FUMTER",_xlfn.CONCAT(C112,"_CO_","FR_",LEFT(S112,3)),C112="FUHAB",_xlfn.CONCAT(C112,"_CO_","FR_",LEFT(S112,3)),C112="FMMU",_xlfn.CONCAT(C112,"_CO_","FR_",LEFT(S112,3)),Tabela1[[#This Row],[Classif Fonte]]="DEMAIS",_xlfn.CONCAT(Tabela1[[#This Row],[Classif Fonte]],"_CO_","FR_",LEFT(S112,3))),"")</f>
        <v/>
      </c>
      <c r="W112" s="145"/>
      <c r="X112" s="3" t="str">
        <f>IFERROR(VLOOKUP(W112,'Apoio CO - Pré-LOA 2024'!G:H,2,0),"")</f>
        <v/>
      </c>
      <c r="AB112" s="144"/>
      <c r="AK112" s="143" t="str">
        <f t="shared" si="31"/>
        <v>Meta_NA</v>
      </c>
      <c r="AM112" s="17" t="str">
        <f>IFERROR(VLOOKUP(AL112,'Apoio - Plano de Metas 2023'!C:D,2,0),"")</f>
        <v/>
      </c>
      <c r="AP112" s="143" t="str">
        <f t="shared" si="32"/>
        <v>Não apto</v>
      </c>
      <c r="AQ112" s="143" t="str">
        <f t="shared" si="33"/>
        <v>Não apto</v>
      </c>
      <c r="AR112" s="143" t="str">
        <f>IFERROR(VLOOKUP(C112,Função_Padrão!G:H,2,0),"Não apto")</f>
        <v>Não apto</v>
      </c>
      <c r="AS112" s="143" t="str">
        <f t="shared" si="34"/>
        <v>Não apto</v>
      </c>
      <c r="AT112" s="143" t="str">
        <f t="shared" si="35"/>
        <v>Não apto</v>
      </c>
      <c r="AU112" s="143" t="str">
        <f t="shared" si="36"/>
        <v>Não apto</v>
      </c>
      <c r="AV112" s="143" t="str">
        <f t="shared" si="37"/>
        <v>Não apto</v>
      </c>
      <c r="AW112" s="143" t="str">
        <f t="shared" si="38"/>
        <v>Não apto</v>
      </c>
      <c r="AX112" s="143" t="str">
        <f t="shared" si="39"/>
        <v>Não apto</v>
      </c>
      <c r="AY112" s="143" t="str">
        <f t="shared" si="40"/>
        <v>Não apto</v>
      </c>
    </row>
    <row r="113" spans="1:51" ht="69" customHeight="1">
      <c r="A113" s="3" t="str">
        <f ca="1">IF(Tabela1[[#This Row],[Sigla Unidade Orçamentária]]&lt;&gt;"",TEXT(COUNTIF(INDIRECT(TEXT("C3:C",0)&amp;ROW()),Tabela1[[#This Row],[Sigla Unidade Orçamentária]]),"000")&amp;"-"&amp;Tabela1[[#This Row],[Sigla Unidade Orçamentária]]&amp;"-PLOA24","")</f>
        <v/>
      </c>
      <c r="B113" s="3" t="str">
        <f>IF(C113&lt;&gt;"",_xlfn.XLOOKUP(C113,'Apoio - Lista de UOs'!$A$3:$A$80,'Apoio - Lista de UOs'!$C$3:$C$80),"")</f>
        <v/>
      </c>
      <c r="G113" s="3" t="str">
        <f>IFERROR(VLOOKUP(F113,'Apoio - Funções-Programas'!A:B,2,0),"")</f>
        <v/>
      </c>
      <c r="I113" s="3" t="str">
        <f>IFERROR(VLOOKUP(H113,'Apoio - Funções-Programas'!D:E,2,0),"")</f>
        <v/>
      </c>
      <c r="K113" s="3" t="str">
        <f>IFERROR(VLOOKUP(J113,'Apoio - Funções-Programas'!G:H,2,0),"")</f>
        <v/>
      </c>
      <c r="M113" s="3" t="str">
        <f>IFERROR(VLOOKUP(L113,'Apoio - Lista de ações'!A:B,2,0),"")</f>
        <v/>
      </c>
      <c r="P113" s="145"/>
      <c r="Q113" s="3" t="str">
        <f>IFERROR(VLOOKUP(P113,'Apoio - Lista de NDs'!$A$22:$B$106,2,0),"")</f>
        <v/>
      </c>
      <c r="R113" s="143" t="str" cm="1">
        <f t="array" ref="R113">IFERROR(_xlfn.IFS(C113="FME","Todas_FME",C113="FUNDOSAUDE","Todas_FUNDOSAUDE",C113="FMAS","Todas_FMAS",C113="NITPREV","Todas_NITPREV",C113="NITPREVFIN","Todas_NITPREVFIN",C113="NITPREVPREV","Todas_NITPREVPREV",C113="NITTRANS","Todas_NITTRANS",C113="FUMTER","Todas_FUMTER",C113="FUHAB","Todas_FUHAB",C113="FMMU","Todas_FMMU",AND(C113&lt;&gt;"",C113&lt;&gt;"FME",C113&lt;&gt;"FUNDOSAUDE",C113&lt;&gt;"FMAS",C113&lt;&gt;"NITPREV",C113&lt;&gt;"NITPREVFIN",C113&lt;&gt;"NITPREVPREV",C113&lt;&gt;"NITTRANS",C113&lt;&gt;"FUMTER",C113&lt;&gt;"FUHAB",C113&lt;&gt;"FMMU"),"DEMAIS"),"")</f>
        <v/>
      </c>
      <c r="T113" s="3" t="str">
        <f>IFERROR(VLOOKUP(S113,'Apoio CO - Pré-LOA 2024'!B:D,3,0),"")</f>
        <v/>
      </c>
      <c r="U113" s="3" t="str">
        <f>IFERROR(VLOOKUP(RIGHT(Tabela1[[#This Row],[Fonte de Recursos]],2),'Apoio - Fontes e Detalhamentos'!A:B,2,0),"")</f>
        <v/>
      </c>
      <c r="V113" s="143" t="str" cm="1">
        <f t="array" ref="V113">IFERROR(_xlfn.IFS(C113="FME",_xlfn.CONCAT(C113,"_CO_","FR_",LEFT(S113,3)),C113="FUNDOSAUDE",_xlfn.CONCAT(C113,"_CO_","FR_",LEFT(S113,3)),C113="FMAS",_xlfn.CONCAT(C113,"_CO_","FR_",LEFT(S113,3)),C113="NITPREV",_xlfn.CONCAT(C113,"_CO_","FR_",LEFT(S113,3)),C113="NITPREVFIN",_xlfn.CONCAT(C113,"_CO_","FR_",LEFT(S113,3)),C113="NITPREVPREV",_xlfn.CONCAT(C113,"_CO_","FR_",LEFT(S113,3)),C113="NITTRANS",_xlfn.CONCAT(C113,"_CO_","FR_",LEFT(S113,3)),C113="FUMTER",_xlfn.CONCAT(C113,"_CO_","FR_",LEFT(S113,3)),C113="FUHAB",_xlfn.CONCAT(C113,"_CO_","FR_",LEFT(S113,3)),C113="FMMU",_xlfn.CONCAT(C113,"_CO_","FR_",LEFT(S113,3)),Tabela1[[#This Row],[Classif Fonte]]="DEMAIS",_xlfn.CONCAT(Tabela1[[#This Row],[Classif Fonte]],"_CO_","FR_",LEFT(S113,3))),"")</f>
        <v/>
      </c>
      <c r="W113" s="145"/>
      <c r="X113" s="3" t="str">
        <f>IFERROR(VLOOKUP(W113,'Apoio CO - Pré-LOA 2024'!G:H,2,0),"")</f>
        <v/>
      </c>
      <c r="AB113" s="144"/>
      <c r="AK113" s="143" t="str">
        <f t="shared" si="31"/>
        <v>Meta_NA</v>
      </c>
      <c r="AM113" s="17" t="str">
        <f>IFERROR(VLOOKUP(AL113,'Apoio - Plano de Metas 2023'!C:D,2,0),"")</f>
        <v/>
      </c>
      <c r="AP113" s="143" t="str">
        <f t="shared" si="32"/>
        <v>Não apto</v>
      </c>
      <c r="AQ113" s="143" t="str">
        <f t="shared" si="33"/>
        <v>Não apto</v>
      </c>
      <c r="AR113" s="143" t="str">
        <f>IFERROR(VLOOKUP(C113,Função_Padrão!G:H,2,0),"Não apto")</f>
        <v>Não apto</v>
      </c>
      <c r="AS113" s="143" t="str">
        <f t="shared" si="34"/>
        <v>Não apto</v>
      </c>
      <c r="AT113" s="143" t="str">
        <f t="shared" si="35"/>
        <v>Não apto</v>
      </c>
      <c r="AU113" s="143" t="str">
        <f t="shared" si="36"/>
        <v>Não apto</v>
      </c>
      <c r="AV113" s="143" t="str">
        <f t="shared" si="37"/>
        <v>Não apto</v>
      </c>
      <c r="AW113" s="143" t="str">
        <f t="shared" si="38"/>
        <v>Não apto</v>
      </c>
      <c r="AX113" s="143" t="str">
        <f t="shared" si="39"/>
        <v>Não apto</v>
      </c>
      <c r="AY113" s="143" t="str">
        <f t="shared" si="40"/>
        <v>Não apto</v>
      </c>
    </row>
    <row r="114" spans="1:51" ht="69" customHeight="1">
      <c r="A114" s="3" t="str">
        <f ca="1">IF(Tabela1[[#This Row],[Sigla Unidade Orçamentária]]&lt;&gt;"",TEXT(COUNTIF(INDIRECT(TEXT("C3:C",0)&amp;ROW()),Tabela1[[#This Row],[Sigla Unidade Orçamentária]]),"000")&amp;"-"&amp;Tabela1[[#This Row],[Sigla Unidade Orçamentária]]&amp;"-PLOA24","")</f>
        <v/>
      </c>
      <c r="B114" s="3" t="str">
        <f>IF(C114&lt;&gt;"",_xlfn.XLOOKUP(C114,'Apoio - Lista de UOs'!$A$3:$A$80,'Apoio - Lista de UOs'!$C$3:$C$80),"")</f>
        <v/>
      </c>
      <c r="G114" s="3" t="str">
        <f>IFERROR(VLOOKUP(F114,'Apoio - Funções-Programas'!A:B,2,0),"")</f>
        <v/>
      </c>
      <c r="I114" s="3" t="str">
        <f>IFERROR(VLOOKUP(H114,'Apoio - Funções-Programas'!D:E,2,0),"")</f>
        <v/>
      </c>
      <c r="K114" s="3" t="str">
        <f>IFERROR(VLOOKUP(J114,'Apoio - Funções-Programas'!G:H,2,0),"")</f>
        <v/>
      </c>
      <c r="M114" s="3" t="str">
        <f>IFERROR(VLOOKUP(L114,'Apoio - Lista de ações'!A:B,2,0),"")</f>
        <v/>
      </c>
      <c r="P114" s="145"/>
      <c r="Q114" s="3" t="str">
        <f>IFERROR(VLOOKUP(P114,'Apoio - Lista de NDs'!$A$22:$B$106,2,0),"")</f>
        <v/>
      </c>
      <c r="R114" s="143" t="str" cm="1">
        <f t="array" ref="R114">IFERROR(_xlfn.IFS(C114="FME","Todas_FME",C114="FUNDOSAUDE","Todas_FUNDOSAUDE",C114="FMAS","Todas_FMAS",C114="NITPREV","Todas_NITPREV",C114="NITPREVFIN","Todas_NITPREVFIN",C114="NITPREVPREV","Todas_NITPREVPREV",C114="NITTRANS","Todas_NITTRANS",C114="FUMTER","Todas_FUMTER",C114="FUHAB","Todas_FUHAB",C114="FMMU","Todas_FMMU",AND(C114&lt;&gt;"",C114&lt;&gt;"FME",C114&lt;&gt;"FUNDOSAUDE",C114&lt;&gt;"FMAS",C114&lt;&gt;"NITPREV",C114&lt;&gt;"NITPREVFIN",C114&lt;&gt;"NITPREVPREV",C114&lt;&gt;"NITTRANS",C114&lt;&gt;"FUMTER",C114&lt;&gt;"FUHAB",C114&lt;&gt;"FMMU"),"DEMAIS"),"")</f>
        <v/>
      </c>
      <c r="T114" s="3" t="str">
        <f>IFERROR(VLOOKUP(S114,'Apoio CO - Pré-LOA 2024'!B:D,3,0),"")</f>
        <v/>
      </c>
      <c r="U114" s="3" t="str">
        <f>IFERROR(VLOOKUP(RIGHT(Tabela1[[#This Row],[Fonte de Recursos]],2),'Apoio - Fontes e Detalhamentos'!A:B,2,0),"")</f>
        <v/>
      </c>
      <c r="V114" s="143" t="str" cm="1">
        <f t="array" ref="V114">IFERROR(_xlfn.IFS(C114="FME",_xlfn.CONCAT(C114,"_CO_","FR_",LEFT(S114,3)),C114="FUNDOSAUDE",_xlfn.CONCAT(C114,"_CO_","FR_",LEFT(S114,3)),C114="FMAS",_xlfn.CONCAT(C114,"_CO_","FR_",LEFT(S114,3)),C114="NITPREV",_xlfn.CONCAT(C114,"_CO_","FR_",LEFT(S114,3)),C114="NITPREVFIN",_xlfn.CONCAT(C114,"_CO_","FR_",LEFT(S114,3)),C114="NITPREVPREV",_xlfn.CONCAT(C114,"_CO_","FR_",LEFT(S114,3)),C114="NITTRANS",_xlfn.CONCAT(C114,"_CO_","FR_",LEFT(S114,3)),C114="FUMTER",_xlfn.CONCAT(C114,"_CO_","FR_",LEFT(S114,3)),C114="FUHAB",_xlfn.CONCAT(C114,"_CO_","FR_",LEFT(S114,3)),C114="FMMU",_xlfn.CONCAT(C114,"_CO_","FR_",LEFT(S114,3)),Tabela1[[#This Row],[Classif Fonte]]="DEMAIS",_xlfn.CONCAT(Tabela1[[#This Row],[Classif Fonte]],"_CO_","FR_",LEFT(S114,3))),"")</f>
        <v/>
      </c>
      <c r="W114" s="145"/>
      <c r="X114" s="3" t="str">
        <f>IFERROR(VLOOKUP(W114,'Apoio CO - Pré-LOA 2024'!G:H,2,0),"")</f>
        <v/>
      </c>
      <c r="AB114" s="144"/>
      <c r="AK114" s="143" t="str">
        <f t="shared" si="31"/>
        <v>Meta_NA</v>
      </c>
      <c r="AM114" s="17" t="str">
        <f>IFERROR(VLOOKUP(AL114,'Apoio - Plano de Metas 2023'!C:D,2,0),"")</f>
        <v/>
      </c>
      <c r="AP114" s="143" t="str">
        <f t="shared" si="32"/>
        <v>Não apto</v>
      </c>
      <c r="AQ114" s="143" t="str">
        <f t="shared" si="33"/>
        <v>Não apto</v>
      </c>
      <c r="AR114" s="143" t="str">
        <f>IFERROR(VLOOKUP(C114,Função_Padrão!G:H,2,0),"Não apto")</f>
        <v>Não apto</v>
      </c>
      <c r="AS114" s="143" t="str">
        <f t="shared" si="34"/>
        <v>Não apto</v>
      </c>
      <c r="AT114" s="143" t="str">
        <f t="shared" si="35"/>
        <v>Não apto</v>
      </c>
      <c r="AU114" s="143" t="str">
        <f t="shared" si="36"/>
        <v>Não apto</v>
      </c>
      <c r="AV114" s="143" t="str">
        <f t="shared" si="37"/>
        <v>Não apto</v>
      </c>
      <c r="AW114" s="143" t="str">
        <f t="shared" si="38"/>
        <v>Não apto</v>
      </c>
      <c r="AX114" s="143" t="str">
        <f t="shared" si="39"/>
        <v>Não apto</v>
      </c>
      <c r="AY114" s="143" t="str">
        <f t="shared" si="40"/>
        <v>Não apto</v>
      </c>
    </row>
    <row r="115" spans="1:51" ht="69" customHeight="1">
      <c r="A115" s="3" t="str">
        <f ca="1">IF(Tabela1[[#This Row],[Sigla Unidade Orçamentária]]&lt;&gt;"",TEXT(COUNTIF(INDIRECT(TEXT("C3:C",0)&amp;ROW()),Tabela1[[#This Row],[Sigla Unidade Orçamentária]]),"000")&amp;"-"&amp;Tabela1[[#This Row],[Sigla Unidade Orçamentária]]&amp;"-PLOA24","")</f>
        <v/>
      </c>
      <c r="B115" s="3" t="str">
        <f>IF(C115&lt;&gt;"",_xlfn.XLOOKUP(C115,'Apoio - Lista de UOs'!$A$3:$A$80,'Apoio - Lista de UOs'!$C$3:$C$80),"")</f>
        <v/>
      </c>
      <c r="G115" s="3" t="str">
        <f>IFERROR(VLOOKUP(F115,'Apoio - Funções-Programas'!A:B,2,0),"")</f>
        <v/>
      </c>
      <c r="I115" s="3" t="str">
        <f>IFERROR(VLOOKUP(H115,'Apoio - Funções-Programas'!D:E,2,0),"")</f>
        <v/>
      </c>
      <c r="K115" s="3" t="str">
        <f>IFERROR(VLOOKUP(J115,'Apoio - Funções-Programas'!G:H,2,0),"")</f>
        <v/>
      </c>
      <c r="M115" s="3" t="str">
        <f>IFERROR(VLOOKUP(L115,'Apoio - Lista de ações'!A:B,2,0),"")</f>
        <v/>
      </c>
      <c r="P115" s="145"/>
      <c r="Q115" s="3" t="str">
        <f>IFERROR(VLOOKUP(P115,'Apoio - Lista de NDs'!$A$22:$B$106,2,0),"")</f>
        <v/>
      </c>
      <c r="R115" s="143" t="str" cm="1">
        <f t="array" ref="R115">IFERROR(_xlfn.IFS(C115="FME","Todas_FME",C115="FUNDOSAUDE","Todas_FUNDOSAUDE",C115="FMAS","Todas_FMAS",C115="NITPREV","Todas_NITPREV",C115="NITPREVFIN","Todas_NITPREVFIN",C115="NITPREVPREV","Todas_NITPREVPREV",C115="NITTRANS","Todas_NITTRANS",C115="FUMTER","Todas_FUMTER",C115="FUHAB","Todas_FUHAB",C115="FMMU","Todas_FMMU",AND(C115&lt;&gt;"",C115&lt;&gt;"FME",C115&lt;&gt;"FUNDOSAUDE",C115&lt;&gt;"FMAS",C115&lt;&gt;"NITPREV",C115&lt;&gt;"NITPREVFIN",C115&lt;&gt;"NITPREVPREV",C115&lt;&gt;"NITTRANS",C115&lt;&gt;"FUMTER",C115&lt;&gt;"FUHAB",C115&lt;&gt;"FMMU"),"DEMAIS"),"")</f>
        <v/>
      </c>
      <c r="T115" s="3" t="str">
        <f>IFERROR(VLOOKUP(S115,'Apoio CO - Pré-LOA 2024'!B:D,3,0),"")</f>
        <v/>
      </c>
      <c r="U115" s="3" t="str">
        <f>IFERROR(VLOOKUP(RIGHT(Tabela1[[#This Row],[Fonte de Recursos]],2),'Apoio - Fontes e Detalhamentos'!A:B,2,0),"")</f>
        <v/>
      </c>
      <c r="V115" s="143" t="str" cm="1">
        <f t="array" ref="V115">IFERROR(_xlfn.IFS(C115="FME",_xlfn.CONCAT(C115,"_CO_","FR_",LEFT(S115,3)),C115="FUNDOSAUDE",_xlfn.CONCAT(C115,"_CO_","FR_",LEFT(S115,3)),C115="FMAS",_xlfn.CONCAT(C115,"_CO_","FR_",LEFT(S115,3)),C115="NITPREV",_xlfn.CONCAT(C115,"_CO_","FR_",LEFT(S115,3)),C115="NITPREVFIN",_xlfn.CONCAT(C115,"_CO_","FR_",LEFT(S115,3)),C115="NITPREVPREV",_xlfn.CONCAT(C115,"_CO_","FR_",LEFT(S115,3)),C115="NITTRANS",_xlfn.CONCAT(C115,"_CO_","FR_",LEFT(S115,3)),C115="FUMTER",_xlfn.CONCAT(C115,"_CO_","FR_",LEFT(S115,3)),C115="FUHAB",_xlfn.CONCAT(C115,"_CO_","FR_",LEFT(S115,3)),C115="FMMU",_xlfn.CONCAT(C115,"_CO_","FR_",LEFT(S115,3)),Tabela1[[#This Row],[Classif Fonte]]="DEMAIS",_xlfn.CONCAT(Tabela1[[#This Row],[Classif Fonte]],"_CO_","FR_",LEFT(S115,3))),"")</f>
        <v/>
      </c>
      <c r="W115" s="145"/>
      <c r="X115" s="3" t="str">
        <f>IFERROR(VLOOKUP(W115,'Apoio CO - Pré-LOA 2024'!G:H,2,0),"")</f>
        <v/>
      </c>
      <c r="AB115" s="144"/>
      <c r="AK115" s="143" t="str">
        <f t="shared" si="31"/>
        <v>Meta_NA</v>
      </c>
      <c r="AM115" s="17" t="str">
        <f>IFERROR(VLOOKUP(AL115,'Apoio - Plano de Metas 2023'!C:D,2,0),"")</f>
        <v/>
      </c>
      <c r="AP115" s="143" t="str">
        <f t="shared" si="32"/>
        <v>Não apto</v>
      </c>
      <c r="AQ115" s="143" t="str">
        <f t="shared" si="33"/>
        <v>Não apto</v>
      </c>
      <c r="AR115" s="143" t="str">
        <f>IFERROR(VLOOKUP(C115,Função_Padrão!G:H,2,0),"Não apto")</f>
        <v>Não apto</v>
      </c>
      <c r="AS115" s="143" t="str">
        <f t="shared" si="34"/>
        <v>Não apto</v>
      </c>
      <c r="AT115" s="143" t="str">
        <f t="shared" si="35"/>
        <v>Não apto</v>
      </c>
      <c r="AU115" s="143" t="str">
        <f t="shared" si="36"/>
        <v>Não apto</v>
      </c>
      <c r="AV115" s="143" t="str">
        <f t="shared" si="37"/>
        <v>Não apto</v>
      </c>
      <c r="AW115" s="143" t="str">
        <f t="shared" si="38"/>
        <v>Não apto</v>
      </c>
      <c r="AX115" s="143" t="str">
        <f t="shared" si="39"/>
        <v>Não apto</v>
      </c>
      <c r="AY115" s="143" t="str">
        <f t="shared" si="40"/>
        <v>Não apto</v>
      </c>
    </row>
    <row r="116" spans="1:51" ht="69" customHeight="1">
      <c r="A116" s="3" t="str">
        <f ca="1">IF(Tabela1[[#This Row],[Sigla Unidade Orçamentária]]&lt;&gt;"",TEXT(COUNTIF(INDIRECT(TEXT("C3:C",0)&amp;ROW()),Tabela1[[#This Row],[Sigla Unidade Orçamentária]]),"000")&amp;"-"&amp;Tabela1[[#This Row],[Sigla Unidade Orçamentária]]&amp;"-PLOA24","")</f>
        <v/>
      </c>
      <c r="B116" s="3" t="str">
        <f>IF(C116&lt;&gt;"",_xlfn.XLOOKUP(C116,'Apoio - Lista de UOs'!$A$3:$A$80,'Apoio - Lista de UOs'!$C$3:$C$80),"")</f>
        <v/>
      </c>
      <c r="G116" s="3" t="str">
        <f>IFERROR(VLOOKUP(F116,'Apoio - Funções-Programas'!A:B,2,0),"")</f>
        <v/>
      </c>
      <c r="I116" s="3" t="str">
        <f>IFERROR(VLOOKUP(H116,'Apoio - Funções-Programas'!D:E,2,0),"")</f>
        <v/>
      </c>
      <c r="K116" s="3" t="str">
        <f>IFERROR(VLOOKUP(J116,'Apoio - Funções-Programas'!G:H,2,0),"")</f>
        <v/>
      </c>
      <c r="M116" s="3" t="str">
        <f>IFERROR(VLOOKUP(L116,'Apoio - Lista de ações'!A:B,2,0),"")</f>
        <v/>
      </c>
      <c r="P116" s="145"/>
      <c r="Q116" s="3" t="str">
        <f>IFERROR(VLOOKUP(P116,'Apoio - Lista de NDs'!$A$22:$B$106,2,0),"")</f>
        <v/>
      </c>
      <c r="R116" s="143" t="str" cm="1">
        <f t="array" ref="R116">IFERROR(_xlfn.IFS(C116="FME","Todas_FME",C116="FUNDOSAUDE","Todas_FUNDOSAUDE",C116="FMAS","Todas_FMAS",C116="NITPREV","Todas_NITPREV",C116="NITPREVFIN","Todas_NITPREVFIN",C116="NITPREVPREV","Todas_NITPREVPREV",C116="NITTRANS","Todas_NITTRANS",C116="FUMTER","Todas_FUMTER",C116="FUHAB","Todas_FUHAB",C116="FMMU","Todas_FMMU",AND(C116&lt;&gt;"",C116&lt;&gt;"FME",C116&lt;&gt;"FUNDOSAUDE",C116&lt;&gt;"FMAS",C116&lt;&gt;"NITPREV",C116&lt;&gt;"NITPREVFIN",C116&lt;&gt;"NITPREVPREV",C116&lt;&gt;"NITTRANS",C116&lt;&gt;"FUMTER",C116&lt;&gt;"FUHAB",C116&lt;&gt;"FMMU"),"DEMAIS"),"")</f>
        <v/>
      </c>
      <c r="T116" s="3" t="str">
        <f>IFERROR(VLOOKUP(S116,'Apoio CO - Pré-LOA 2024'!B:D,3,0),"")</f>
        <v/>
      </c>
      <c r="U116" s="3" t="str">
        <f>IFERROR(VLOOKUP(RIGHT(Tabela1[[#This Row],[Fonte de Recursos]],2),'Apoio - Fontes e Detalhamentos'!A:B,2,0),"")</f>
        <v/>
      </c>
      <c r="V116" s="143" t="str" cm="1">
        <f t="array" ref="V116">IFERROR(_xlfn.IFS(C116="FME",_xlfn.CONCAT(C116,"_CO_","FR_",LEFT(S116,3)),C116="FUNDOSAUDE",_xlfn.CONCAT(C116,"_CO_","FR_",LEFT(S116,3)),C116="FMAS",_xlfn.CONCAT(C116,"_CO_","FR_",LEFT(S116,3)),C116="NITPREV",_xlfn.CONCAT(C116,"_CO_","FR_",LEFT(S116,3)),C116="NITPREVFIN",_xlfn.CONCAT(C116,"_CO_","FR_",LEFT(S116,3)),C116="NITPREVPREV",_xlfn.CONCAT(C116,"_CO_","FR_",LEFT(S116,3)),C116="NITTRANS",_xlfn.CONCAT(C116,"_CO_","FR_",LEFT(S116,3)),C116="FUMTER",_xlfn.CONCAT(C116,"_CO_","FR_",LEFT(S116,3)),C116="FUHAB",_xlfn.CONCAT(C116,"_CO_","FR_",LEFT(S116,3)),C116="FMMU",_xlfn.CONCAT(C116,"_CO_","FR_",LEFT(S116,3)),Tabela1[[#This Row],[Classif Fonte]]="DEMAIS",_xlfn.CONCAT(Tabela1[[#This Row],[Classif Fonte]],"_CO_","FR_",LEFT(S116,3))),"")</f>
        <v/>
      </c>
      <c r="W116" s="145"/>
      <c r="X116" s="3" t="str">
        <f>IFERROR(VLOOKUP(W116,'Apoio CO - Pré-LOA 2024'!G:H,2,0),"")</f>
        <v/>
      </c>
      <c r="AB116" s="144"/>
      <c r="AK116" s="143" t="str">
        <f t="shared" si="31"/>
        <v>Meta_NA</v>
      </c>
      <c r="AM116" s="17" t="str">
        <f>IFERROR(VLOOKUP(AL116,'Apoio - Plano de Metas 2023'!C:D,2,0),"")</f>
        <v/>
      </c>
      <c r="AP116" s="143" t="str">
        <f t="shared" si="32"/>
        <v>Não apto</v>
      </c>
      <c r="AQ116" s="143" t="str">
        <f t="shared" si="33"/>
        <v>Não apto</v>
      </c>
      <c r="AR116" s="143" t="str">
        <f>IFERROR(VLOOKUP(C116,Função_Padrão!G:H,2,0),"Não apto")</f>
        <v>Não apto</v>
      </c>
      <c r="AS116" s="143" t="str">
        <f t="shared" si="34"/>
        <v>Não apto</v>
      </c>
      <c r="AT116" s="143" t="str">
        <f t="shared" si="35"/>
        <v>Não apto</v>
      </c>
      <c r="AU116" s="143" t="str">
        <f t="shared" si="36"/>
        <v>Não apto</v>
      </c>
      <c r="AV116" s="143" t="str">
        <f t="shared" si="37"/>
        <v>Não apto</v>
      </c>
      <c r="AW116" s="143" t="str">
        <f t="shared" si="38"/>
        <v>Não apto</v>
      </c>
      <c r="AX116" s="143" t="str">
        <f t="shared" si="39"/>
        <v>Não apto</v>
      </c>
      <c r="AY116" s="143" t="str">
        <f t="shared" si="40"/>
        <v>Não apto</v>
      </c>
    </row>
    <row r="117" spans="1:51" ht="69" customHeight="1">
      <c r="A117" s="3" t="str">
        <f ca="1">IF(Tabela1[[#This Row],[Sigla Unidade Orçamentária]]&lt;&gt;"",TEXT(COUNTIF(INDIRECT(TEXT("C3:C",0)&amp;ROW()),Tabela1[[#This Row],[Sigla Unidade Orçamentária]]),"000")&amp;"-"&amp;Tabela1[[#This Row],[Sigla Unidade Orçamentária]]&amp;"-PLOA24","")</f>
        <v/>
      </c>
      <c r="B117" s="3" t="str">
        <f>IF(C117&lt;&gt;"",_xlfn.XLOOKUP(C117,'Apoio - Lista de UOs'!$A$3:$A$80,'Apoio - Lista de UOs'!$C$3:$C$80),"")</f>
        <v/>
      </c>
      <c r="G117" s="3" t="str">
        <f>IFERROR(VLOOKUP(F117,'Apoio - Funções-Programas'!A:B,2,0),"")</f>
        <v/>
      </c>
      <c r="I117" s="3" t="str">
        <f>IFERROR(VLOOKUP(H117,'Apoio - Funções-Programas'!D:E,2,0),"")</f>
        <v/>
      </c>
      <c r="K117" s="3" t="str">
        <f>IFERROR(VLOOKUP(J117,'Apoio - Funções-Programas'!G:H,2,0),"")</f>
        <v/>
      </c>
      <c r="M117" s="3" t="str">
        <f>IFERROR(VLOOKUP(L117,'Apoio - Lista de ações'!A:B,2,0),"")</f>
        <v/>
      </c>
      <c r="P117" s="145"/>
      <c r="Q117" s="3" t="str">
        <f>IFERROR(VLOOKUP(P117,'Apoio - Lista de NDs'!$A$22:$B$106,2,0),"")</f>
        <v/>
      </c>
      <c r="R117" s="143" t="str" cm="1">
        <f t="array" ref="R117">IFERROR(_xlfn.IFS(C117="FME","Todas_FME",C117="FUNDOSAUDE","Todas_FUNDOSAUDE",C117="FMAS","Todas_FMAS",C117="NITPREV","Todas_NITPREV",C117="NITPREVFIN","Todas_NITPREVFIN",C117="NITPREVPREV","Todas_NITPREVPREV",C117="NITTRANS","Todas_NITTRANS",C117="FUMTER","Todas_FUMTER",C117="FUHAB","Todas_FUHAB",C117="FMMU","Todas_FMMU",AND(C117&lt;&gt;"",C117&lt;&gt;"FME",C117&lt;&gt;"FUNDOSAUDE",C117&lt;&gt;"FMAS",C117&lt;&gt;"NITPREV",C117&lt;&gt;"NITPREVFIN",C117&lt;&gt;"NITPREVPREV",C117&lt;&gt;"NITTRANS",C117&lt;&gt;"FUMTER",C117&lt;&gt;"FUHAB",C117&lt;&gt;"FMMU"),"DEMAIS"),"")</f>
        <v/>
      </c>
      <c r="T117" s="3" t="str">
        <f>IFERROR(VLOOKUP(S117,'Apoio CO - Pré-LOA 2024'!B:D,3,0),"")</f>
        <v/>
      </c>
      <c r="U117" s="3" t="str">
        <f>IFERROR(VLOOKUP(RIGHT(Tabela1[[#This Row],[Fonte de Recursos]],2),'Apoio - Fontes e Detalhamentos'!A:B,2,0),"")</f>
        <v/>
      </c>
      <c r="V117" s="143" t="str" cm="1">
        <f t="array" ref="V117">IFERROR(_xlfn.IFS(C117="FME",_xlfn.CONCAT(C117,"_CO_","FR_",LEFT(S117,3)),C117="FUNDOSAUDE",_xlfn.CONCAT(C117,"_CO_","FR_",LEFT(S117,3)),C117="FMAS",_xlfn.CONCAT(C117,"_CO_","FR_",LEFT(S117,3)),C117="NITPREV",_xlfn.CONCAT(C117,"_CO_","FR_",LEFT(S117,3)),C117="NITPREVFIN",_xlfn.CONCAT(C117,"_CO_","FR_",LEFT(S117,3)),C117="NITPREVPREV",_xlfn.CONCAT(C117,"_CO_","FR_",LEFT(S117,3)),C117="NITTRANS",_xlfn.CONCAT(C117,"_CO_","FR_",LEFT(S117,3)),C117="FUMTER",_xlfn.CONCAT(C117,"_CO_","FR_",LEFT(S117,3)),C117="FUHAB",_xlfn.CONCAT(C117,"_CO_","FR_",LEFT(S117,3)),C117="FMMU",_xlfn.CONCAT(C117,"_CO_","FR_",LEFT(S117,3)),Tabela1[[#This Row],[Classif Fonte]]="DEMAIS",_xlfn.CONCAT(Tabela1[[#This Row],[Classif Fonte]],"_CO_","FR_",LEFT(S117,3))),"")</f>
        <v/>
      </c>
      <c r="W117" s="145"/>
      <c r="X117" s="3" t="str">
        <f>IFERROR(VLOOKUP(W117,'Apoio CO - Pré-LOA 2024'!G:H,2,0),"")</f>
        <v/>
      </c>
      <c r="AB117" s="144"/>
      <c r="AK117" s="143" t="str">
        <f t="shared" si="31"/>
        <v>Meta_NA</v>
      </c>
      <c r="AM117" s="17" t="str">
        <f>IFERROR(VLOOKUP(AL117,'Apoio - Plano de Metas 2023'!C:D,2,0),"")</f>
        <v/>
      </c>
      <c r="AP117" s="143" t="str">
        <f t="shared" si="32"/>
        <v>Não apto</v>
      </c>
      <c r="AQ117" s="143" t="str">
        <f t="shared" si="33"/>
        <v>Não apto</v>
      </c>
      <c r="AR117" s="143" t="str">
        <f>IFERROR(VLOOKUP(C117,Função_Padrão!G:H,2,0),"Não apto")</f>
        <v>Não apto</v>
      </c>
      <c r="AS117" s="143" t="str">
        <f t="shared" si="34"/>
        <v>Não apto</v>
      </c>
      <c r="AT117" s="143" t="str">
        <f t="shared" si="35"/>
        <v>Não apto</v>
      </c>
      <c r="AU117" s="143" t="str">
        <f t="shared" si="36"/>
        <v>Não apto</v>
      </c>
      <c r="AV117" s="143" t="str">
        <f t="shared" si="37"/>
        <v>Não apto</v>
      </c>
      <c r="AW117" s="143" t="str">
        <f t="shared" si="38"/>
        <v>Não apto</v>
      </c>
      <c r="AX117" s="143" t="str">
        <f t="shared" si="39"/>
        <v>Não apto</v>
      </c>
      <c r="AY117" s="143" t="str">
        <f t="shared" si="40"/>
        <v>Não apto</v>
      </c>
    </row>
    <row r="118" spans="1:51" ht="69" customHeight="1">
      <c r="A118" s="3" t="str">
        <f ca="1">IF(Tabela1[[#This Row],[Sigla Unidade Orçamentária]]&lt;&gt;"",TEXT(COUNTIF(INDIRECT(TEXT("C3:C",0)&amp;ROW()),Tabela1[[#This Row],[Sigla Unidade Orçamentária]]),"000")&amp;"-"&amp;Tabela1[[#This Row],[Sigla Unidade Orçamentária]]&amp;"-PLOA24","")</f>
        <v/>
      </c>
      <c r="B118" s="3" t="str">
        <f>IF(C118&lt;&gt;"",_xlfn.XLOOKUP(C118,'Apoio - Lista de UOs'!$A$3:$A$80,'Apoio - Lista de UOs'!$C$3:$C$80),"")</f>
        <v/>
      </c>
      <c r="G118" s="3" t="str">
        <f>IFERROR(VLOOKUP(F118,'Apoio - Funções-Programas'!A:B,2,0),"")</f>
        <v/>
      </c>
      <c r="I118" s="3" t="str">
        <f>IFERROR(VLOOKUP(H118,'Apoio - Funções-Programas'!D:E,2,0),"")</f>
        <v/>
      </c>
      <c r="K118" s="3" t="str">
        <f>IFERROR(VLOOKUP(J118,'Apoio - Funções-Programas'!G:H,2,0),"")</f>
        <v/>
      </c>
      <c r="M118" s="3" t="str">
        <f>IFERROR(VLOOKUP(L118,'Apoio - Lista de ações'!A:B,2,0),"")</f>
        <v/>
      </c>
      <c r="P118" s="145"/>
      <c r="Q118" s="3" t="str">
        <f>IFERROR(VLOOKUP(P118,'Apoio - Lista de NDs'!$A$22:$B$106,2,0),"")</f>
        <v/>
      </c>
      <c r="R118" s="143" t="str" cm="1">
        <f t="array" ref="R118">IFERROR(_xlfn.IFS(C118="FME","Todas_FME",C118="FUNDOSAUDE","Todas_FUNDOSAUDE",C118="FMAS","Todas_FMAS",C118="NITPREV","Todas_NITPREV",C118="NITPREVFIN","Todas_NITPREVFIN",C118="NITPREVPREV","Todas_NITPREVPREV",C118="NITTRANS","Todas_NITTRANS",C118="FUMTER","Todas_FUMTER",C118="FUHAB","Todas_FUHAB",C118="FMMU","Todas_FMMU",AND(C118&lt;&gt;"",C118&lt;&gt;"FME",C118&lt;&gt;"FUNDOSAUDE",C118&lt;&gt;"FMAS",C118&lt;&gt;"NITPREV",C118&lt;&gt;"NITPREVFIN",C118&lt;&gt;"NITPREVPREV",C118&lt;&gt;"NITTRANS",C118&lt;&gt;"FUMTER",C118&lt;&gt;"FUHAB",C118&lt;&gt;"FMMU"),"DEMAIS"),"")</f>
        <v/>
      </c>
      <c r="T118" s="3" t="str">
        <f>IFERROR(VLOOKUP(S118,'Apoio CO - Pré-LOA 2024'!B:D,3,0),"")</f>
        <v/>
      </c>
      <c r="U118" s="3" t="str">
        <f>IFERROR(VLOOKUP(RIGHT(Tabela1[[#This Row],[Fonte de Recursos]],2),'Apoio - Fontes e Detalhamentos'!A:B,2,0),"")</f>
        <v/>
      </c>
      <c r="V118" s="143" t="str" cm="1">
        <f t="array" ref="V118">IFERROR(_xlfn.IFS(C118="FME",_xlfn.CONCAT(C118,"_CO_","FR_",LEFT(S118,3)),C118="FUNDOSAUDE",_xlfn.CONCAT(C118,"_CO_","FR_",LEFT(S118,3)),C118="FMAS",_xlfn.CONCAT(C118,"_CO_","FR_",LEFT(S118,3)),C118="NITPREV",_xlfn.CONCAT(C118,"_CO_","FR_",LEFT(S118,3)),C118="NITPREVFIN",_xlfn.CONCAT(C118,"_CO_","FR_",LEFT(S118,3)),C118="NITPREVPREV",_xlfn.CONCAT(C118,"_CO_","FR_",LEFT(S118,3)),C118="NITTRANS",_xlfn.CONCAT(C118,"_CO_","FR_",LEFT(S118,3)),C118="FUMTER",_xlfn.CONCAT(C118,"_CO_","FR_",LEFT(S118,3)),C118="FUHAB",_xlfn.CONCAT(C118,"_CO_","FR_",LEFT(S118,3)),C118="FMMU",_xlfn.CONCAT(C118,"_CO_","FR_",LEFT(S118,3)),Tabela1[[#This Row],[Classif Fonte]]="DEMAIS",_xlfn.CONCAT(Tabela1[[#This Row],[Classif Fonte]],"_CO_","FR_",LEFT(S118,3))),"")</f>
        <v/>
      </c>
      <c r="W118" s="145"/>
      <c r="X118" s="3" t="str">
        <f>IFERROR(VLOOKUP(W118,'Apoio CO - Pré-LOA 2024'!G:H,2,0),"")</f>
        <v/>
      </c>
      <c r="AB118" s="144"/>
      <c r="AK118" s="143" t="str">
        <f t="shared" si="31"/>
        <v>Meta_NA</v>
      </c>
      <c r="AM118" s="17" t="str">
        <f>IFERROR(VLOOKUP(AL118,'Apoio - Plano de Metas 2023'!C:D,2,0),"")</f>
        <v/>
      </c>
      <c r="AP118" s="143" t="str">
        <f t="shared" si="32"/>
        <v>Não apto</v>
      </c>
      <c r="AQ118" s="143" t="str">
        <f t="shared" si="33"/>
        <v>Não apto</v>
      </c>
      <c r="AR118" s="143" t="str">
        <f>IFERROR(VLOOKUP(C118,Função_Padrão!G:H,2,0),"Não apto")</f>
        <v>Não apto</v>
      </c>
      <c r="AS118" s="143" t="str">
        <f t="shared" si="34"/>
        <v>Não apto</v>
      </c>
      <c r="AT118" s="143" t="str">
        <f t="shared" si="35"/>
        <v>Não apto</v>
      </c>
      <c r="AU118" s="143" t="str">
        <f t="shared" si="36"/>
        <v>Não apto</v>
      </c>
      <c r="AV118" s="143" t="str">
        <f t="shared" si="37"/>
        <v>Não apto</v>
      </c>
      <c r="AW118" s="143" t="str">
        <f t="shared" si="38"/>
        <v>Não apto</v>
      </c>
      <c r="AX118" s="143" t="str">
        <f t="shared" si="39"/>
        <v>Não apto</v>
      </c>
      <c r="AY118" s="143" t="str">
        <f t="shared" si="40"/>
        <v>Não apto</v>
      </c>
    </row>
    <row r="119" spans="1:51" ht="69" customHeight="1">
      <c r="A119" s="3" t="str">
        <f ca="1">IF(Tabela1[[#This Row],[Sigla Unidade Orçamentária]]&lt;&gt;"",TEXT(COUNTIF(INDIRECT(TEXT("C3:C",0)&amp;ROW()),Tabela1[[#This Row],[Sigla Unidade Orçamentária]]),"000")&amp;"-"&amp;Tabela1[[#This Row],[Sigla Unidade Orçamentária]]&amp;"-PLOA24","")</f>
        <v/>
      </c>
      <c r="B119" s="3" t="str">
        <f>IF(C119&lt;&gt;"",_xlfn.XLOOKUP(C119,'Apoio - Lista de UOs'!$A$3:$A$80,'Apoio - Lista de UOs'!$C$3:$C$80),"")</f>
        <v/>
      </c>
      <c r="G119" s="3" t="str">
        <f>IFERROR(VLOOKUP(F119,'Apoio - Funções-Programas'!A:B,2,0),"")</f>
        <v/>
      </c>
      <c r="I119" s="3" t="str">
        <f>IFERROR(VLOOKUP(H119,'Apoio - Funções-Programas'!D:E,2,0),"")</f>
        <v/>
      </c>
      <c r="K119" s="3" t="str">
        <f>IFERROR(VLOOKUP(J119,'Apoio - Funções-Programas'!G:H,2,0),"")</f>
        <v/>
      </c>
      <c r="M119" s="3" t="str">
        <f>IFERROR(VLOOKUP(L119,'Apoio - Lista de ações'!A:B,2,0),"")</f>
        <v/>
      </c>
      <c r="P119" s="145"/>
      <c r="Q119" s="3" t="str">
        <f>IFERROR(VLOOKUP(P119,'Apoio - Lista de NDs'!$A$22:$B$106,2,0),"")</f>
        <v/>
      </c>
      <c r="R119" s="143" t="str" cm="1">
        <f t="array" ref="R119">IFERROR(_xlfn.IFS(C119="FME","Todas_FME",C119="FUNDOSAUDE","Todas_FUNDOSAUDE",C119="FMAS","Todas_FMAS",C119="NITPREV","Todas_NITPREV",C119="NITPREVFIN","Todas_NITPREVFIN",C119="NITPREVPREV","Todas_NITPREVPREV",C119="NITTRANS","Todas_NITTRANS",C119="FUMTER","Todas_FUMTER",C119="FUHAB","Todas_FUHAB",C119="FMMU","Todas_FMMU",AND(C119&lt;&gt;"",C119&lt;&gt;"FME",C119&lt;&gt;"FUNDOSAUDE",C119&lt;&gt;"FMAS",C119&lt;&gt;"NITPREV",C119&lt;&gt;"NITPREVFIN",C119&lt;&gt;"NITPREVPREV",C119&lt;&gt;"NITTRANS",C119&lt;&gt;"FUMTER",C119&lt;&gt;"FUHAB",C119&lt;&gt;"FMMU"),"DEMAIS"),"")</f>
        <v/>
      </c>
      <c r="T119" s="3" t="str">
        <f>IFERROR(VLOOKUP(S119,'Apoio CO - Pré-LOA 2024'!B:D,3,0),"")</f>
        <v/>
      </c>
      <c r="U119" s="3" t="str">
        <f>IFERROR(VLOOKUP(RIGHT(Tabela1[[#This Row],[Fonte de Recursos]],2),'Apoio - Fontes e Detalhamentos'!A:B,2,0),"")</f>
        <v/>
      </c>
      <c r="V119" s="143" t="str" cm="1">
        <f t="array" ref="V119">IFERROR(_xlfn.IFS(C119="FME",_xlfn.CONCAT(C119,"_CO_","FR_",LEFT(S119,3)),C119="FUNDOSAUDE",_xlfn.CONCAT(C119,"_CO_","FR_",LEFT(S119,3)),C119="FMAS",_xlfn.CONCAT(C119,"_CO_","FR_",LEFT(S119,3)),C119="NITPREV",_xlfn.CONCAT(C119,"_CO_","FR_",LEFT(S119,3)),C119="NITPREVFIN",_xlfn.CONCAT(C119,"_CO_","FR_",LEFT(S119,3)),C119="NITPREVPREV",_xlfn.CONCAT(C119,"_CO_","FR_",LEFT(S119,3)),C119="NITTRANS",_xlfn.CONCAT(C119,"_CO_","FR_",LEFT(S119,3)),C119="FUMTER",_xlfn.CONCAT(C119,"_CO_","FR_",LEFT(S119,3)),C119="FUHAB",_xlfn.CONCAT(C119,"_CO_","FR_",LEFT(S119,3)),C119="FMMU",_xlfn.CONCAT(C119,"_CO_","FR_",LEFT(S119,3)),Tabela1[[#This Row],[Classif Fonte]]="DEMAIS",_xlfn.CONCAT(Tabela1[[#This Row],[Classif Fonte]],"_CO_","FR_",LEFT(S119,3))),"")</f>
        <v/>
      </c>
      <c r="W119" s="145"/>
      <c r="X119" s="3" t="str">
        <f>IFERROR(VLOOKUP(W119,'Apoio CO - Pré-LOA 2024'!G:H,2,0),"")</f>
        <v/>
      </c>
      <c r="AB119" s="144"/>
      <c r="AK119" s="143" t="str">
        <f t="shared" si="31"/>
        <v>Meta_NA</v>
      </c>
      <c r="AM119" s="17" t="str">
        <f>IFERROR(VLOOKUP(AL119,'Apoio - Plano de Metas 2023'!C:D,2,0),"")</f>
        <v/>
      </c>
      <c r="AP119" s="143" t="str">
        <f t="shared" si="32"/>
        <v>Não apto</v>
      </c>
      <c r="AQ119" s="143" t="str">
        <f t="shared" si="33"/>
        <v>Não apto</v>
      </c>
      <c r="AR119" s="143" t="str">
        <f>IFERROR(VLOOKUP(C119,Função_Padrão!G:H,2,0),"Não apto")</f>
        <v>Não apto</v>
      </c>
      <c r="AS119" s="143" t="str">
        <f t="shared" si="34"/>
        <v>Não apto</v>
      </c>
      <c r="AT119" s="143" t="str">
        <f t="shared" si="35"/>
        <v>Não apto</v>
      </c>
      <c r="AU119" s="143" t="str">
        <f t="shared" si="36"/>
        <v>Não apto</v>
      </c>
      <c r="AV119" s="143" t="str">
        <f t="shared" si="37"/>
        <v>Não apto</v>
      </c>
      <c r="AW119" s="143" t="str">
        <f t="shared" si="38"/>
        <v>Não apto</v>
      </c>
      <c r="AX119" s="143" t="str">
        <f t="shared" si="39"/>
        <v>Não apto</v>
      </c>
      <c r="AY119" s="143" t="str">
        <f t="shared" si="40"/>
        <v>Não apto</v>
      </c>
    </row>
    <row r="120" spans="1:51" ht="69" customHeight="1">
      <c r="A120" s="3" t="str">
        <f ca="1">IF(Tabela1[[#This Row],[Sigla Unidade Orçamentária]]&lt;&gt;"",TEXT(COUNTIF(INDIRECT(TEXT("C3:C",0)&amp;ROW()),Tabela1[[#This Row],[Sigla Unidade Orçamentária]]),"000")&amp;"-"&amp;Tabela1[[#This Row],[Sigla Unidade Orçamentária]]&amp;"-PLOA24","")</f>
        <v/>
      </c>
      <c r="B120" s="3" t="str">
        <f>IF(C120&lt;&gt;"",_xlfn.XLOOKUP(C120,'Apoio - Lista de UOs'!$A$3:$A$80,'Apoio - Lista de UOs'!$C$3:$C$80),"")</f>
        <v/>
      </c>
      <c r="G120" s="3" t="str">
        <f>IFERROR(VLOOKUP(F120,'Apoio - Funções-Programas'!A:B,2,0),"")</f>
        <v/>
      </c>
      <c r="I120" s="3" t="str">
        <f>IFERROR(VLOOKUP(H120,'Apoio - Funções-Programas'!D:E,2,0),"")</f>
        <v/>
      </c>
      <c r="K120" s="3" t="str">
        <f>IFERROR(VLOOKUP(J120,'Apoio - Funções-Programas'!G:H,2,0),"")</f>
        <v/>
      </c>
      <c r="M120" s="3" t="str">
        <f>IFERROR(VLOOKUP(L120,'Apoio - Lista de ações'!A:B,2,0),"")</f>
        <v/>
      </c>
      <c r="P120" s="145"/>
      <c r="Q120" s="3" t="str">
        <f>IFERROR(VLOOKUP(P120,'Apoio - Lista de NDs'!$A$22:$B$106,2,0),"")</f>
        <v/>
      </c>
      <c r="R120" s="143" t="str" cm="1">
        <f t="array" ref="R120">IFERROR(_xlfn.IFS(C120="FME","Todas_FME",C120="FUNDOSAUDE","Todas_FUNDOSAUDE",C120="FMAS","Todas_FMAS",C120="NITPREV","Todas_NITPREV",C120="NITPREVFIN","Todas_NITPREVFIN",C120="NITPREVPREV","Todas_NITPREVPREV",C120="NITTRANS","Todas_NITTRANS",C120="FUMTER","Todas_FUMTER",C120="FUHAB","Todas_FUHAB",C120="FMMU","Todas_FMMU",AND(C120&lt;&gt;"",C120&lt;&gt;"FME",C120&lt;&gt;"FUNDOSAUDE",C120&lt;&gt;"FMAS",C120&lt;&gt;"NITPREV",C120&lt;&gt;"NITPREVFIN",C120&lt;&gt;"NITPREVPREV",C120&lt;&gt;"NITTRANS",C120&lt;&gt;"FUMTER",C120&lt;&gt;"FUHAB",C120&lt;&gt;"FMMU"),"DEMAIS"),"")</f>
        <v/>
      </c>
      <c r="T120" s="3" t="str">
        <f>IFERROR(VLOOKUP(S120,'Apoio CO - Pré-LOA 2024'!B:D,3,0),"")</f>
        <v/>
      </c>
      <c r="U120" s="3" t="str">
        <f>IFERROR(VLOOKUP(RIGHT(Tabela1[[#This Row],[Fonte de Recursos]],2),'Apoio - Fontes e Detalhamentos'!A:B,2,0),"")</f>
        <v/>
      </c>
      <c r="V120" s="143" t="str" cm="1">
        <f t="array" ref="V120">IFERROR(_xlfn.IFS(C120="FME",_xlfn.CONCAT(C120,"_CO_","FR_",LEFT(S120,3)),C120="FUNDOSAUDE",_xlfn.CONCAT(C120,"_CO_","FR_",LEFT(S120,3)),C120="FMAS",_xlfn.CONCAT(C120,"_CO_","FR_",LEFT(S120,3)),C120="NITPREV",_xlfn.CONCAT(C120,"_CO_","FR_",LEFT(S120,3)),C120="NITPREVFIN",_xlfn.CONCAT(C120,"_CO_","FR_",LEFT(S120,3)),C120="NITPREVPREV",_xlfn.CONCAT(C120,"_CO_","FR_",LEFT(S120,3)),C120="NITTRANS",_xlfn.CONCAT(C120,"_CO_","FR_",LEFT(S120,3)),C120="FUMTER",_xlfn.CONCAT(C120,"_CO_","FR_",LEFT(S120,3)),C120="FUHAB",_xlfn.CONCAT(C120,"_CO_","FR_",LEFT(S120,3)),C120="FMMU",_xlfn.CONCAT(C120,"_CO_","FR_",LEFT(S120,3)),Tabela1[[#This Row],[Classif Fonte]]="DEMAIS",_xlfn.CONCAT(Tabela1[[#This Row],[Classif Fonte]],"_CO_","FR_",LEFT(S120,3))),"")</f>
        <v/>
      </c>
      <c r="W120" s="145"/>
      <c r="X120" s="3" t="str">
        <f>IFERROR(VLOOKUP(W120,'Apoio CO - Pré-LOA 2024'!G:H,2,0),"")</f>
        <v/>
      </c>
      <c r="AB120" s="144"/>
      <c r="AK120" s="143" t="str">
        <f t="shared" si="31"/>
        <v>Meta_NA</v>
      </c>
      <c r="AM120" s="17" t="str">
        <f>IFERROR(VLOOKUP(AL120,'Apoio - Plano de Metas 2023'!C:D,2,0),"")</f>
        <v/>
      </c>
      <c r="AP120" s="143" t="str">
        <f t="shared" si="32"/>
        <v>Não apto</v>
      </c>
      <c r="AQ120" s="143" t="str">
        <f t="shared" si="33"/>
        <v>Não apto</v>
      </c>
      <c r="AR120" s="143" t="str">
        <f>IFERROR(VLOOKUP(C120,Função_Padrão!G:H,2,0),"Não apto")</f>
        <v>Não apto</v>
      </c>
      <c r="AS120" s="143" t="str">
        <f t="shared" si="34"/>
        <v>Não apto</v>
      </c>
      <c r="AT120" s="143" t="str">
        <f t="shared" si="35"/>
        <v>Não apto</v>
      </c>
      <c r="AU120" s="143" t="str">
        <f t="shared" si="36"/>
        <v>Não apto</v>
      </c>
      <c r="AV120" s="143" t="str">
        <f t="shared" si="37"/>
        <v>Não apto</v>
      </c>
      <c r="AW120" s="143" t="str">
        <f t="shared" si="38"/>
        <v>Não apto</v>
      </c>
      <c r="AX120" s="143" t="str">
        <f t="shared" si="39"/>
        <v>Não apto</v>
      </c>
      <c r="AY120" s="143" t="str">
        <f t="shared" si="40"/>
        <v>Não apto</v>
      </c>
    </row>
    <row r="121" spans="1:51" ht="69" customHeight="1">
      <c r="A121" s="3" t="str">
        <f ca="1">IF(Tabela1[[#This Row],[Sigla Unidade Orçamentária]]&lt;&gt;"",TEXT(COUNTIF(INDIRECT(TEXT("C3:C",0)&amp;ROW()),Tabela1[[#This Row],[Sigla Unidade Orçamentária]]),"000")&amp;"-"&amp;Tabela1[[#This Row],[Sigla Unidade Orçamentária]]&amp;"-PLOA24","")</f>
        <v/>
      </c>
      <c r="B121" s="3" t="str">
        <f>IF(C121&lt;&gt;"",_xlfn.XLOOKUP(C121,'Apoio - Lista de UOs'!$A$3:$A$80,'Apoio - Lista de UOs'!$C$3:$C$80),"")</f>
        <v/>
      </c>
      <c r="G121" s="3" t="str">
        <f>IFERROR(VLOOKUP(F121,'Apoio - Funções-Programas'!A:B,2,0),"")</f>
        <v/>
      </c>
      <c r="I121" s="3" t="str">
        <f>IFERROR(VLOOKUP(H121,'Apoio - Funções-Programas'!D:E,2,0),"")</f>
        <v/>
      </c>
      <c r="K121" s="3" t="str">
        <f>IFERROR(VLOOKUP(J121,'Apoio - Funções-Programas'!G:H,2,0),"")</f>
        <v/>
      </c>
      <c r="M121" s="3" t="str">
        <f>IFERROR(VLOOKUP(L121,'Apoio - Lista de ações'!A:B,2,0),"")</f>
        <v/>
      </c>
      <c r="P121" s="145"/>
      <c r="Q121" s="3" t="str">
        <f>IFERROR(VLOOKUP(P121,'Apoio - Lista de NDs'!$A$22:$B$106,2,0),"")</f>
        <v/>
      </c>
      <c r="R121" s="143" t="str" cm="1">
        <f t="array" ref="R121">IFERROR(_xlfn.IFS(C121="FME","Todas_FME",C121="FUNDOSAUDE","Todas_FUNDOSAUDE",C121="FMAS","Todas_FMAS",C121="NITPREV","Todas_NITPREV",C121="NITPREVFIN","Todas_NITPREVFIN",C121="NITPREVPREV","Todas_NITPREVPREV",C121="NITTRANS","Todas_NITTRANS",C121="FUMTER","Todas_FUMTER",C121="FUHAB","Todas_FUHAB",C121="FMMU","Todas_FMMU",AND(C121&lt;&gt;"",C121&lt;&gt;"FME",C121&lt;&gt;"FUNDOSAUDE",C121&lt;&gt;"FMAS",C121&lt;&gt;"NITPREV",C121&lt;&gt;"NITPREVFIN",C121&lt;&gt;"NITPREVPREV",C121&lt;&gt;"NITTRANS",C121&lt;&gt;"FUMTER",C121&lt;&gt;"FUHAB",C121&lt;&gt;"FMMU"),"DEMAIS"),"")</f>
        <v/>
      </c>
      <c r="T121" s="3" t="str">
        <f>IFERROR(VLOOKUP(S121,'Apoio CO - Pré-LOA 2024'!B:D,3,0),"")</f>
        <v/>
      </c>
      <c r="U121" s="3" t="str">
        <f>IFERROR(VLOOKUP(RIGHT(Tabela1[[#This Row],[Fonte de Recursos]],2),'Apoio - Fontes e Detalhamentos'!A:B,2,0),"")</f>
        <v/>
      </c>
      <c r="V121" s="143" t="str" cm="1">
        <f t="array" ref="V121">IFERROR(_xlfn.IFS(C121="FME",_xlfn.CONCAT(C121,"_CO_","FR_",LEFT(S121,3)),C121="FUNDOSAUDE",_xlfn.CONCAT(C121,"_CO_","FR_",LEFT(S121,3)),C121="FMAS",_xlfn.CONCAT(C121,"_CO_","FR_",LEFT(S121,3)),C121="NITPREV",_xlfn.CONCAT(C121,"_CO_","FR_",LEFT(S121,3)),C121="NITPREVFIN",_xlfn.CONCAT(C121,"_CO_","FR_",LEFT(S121,3)),C121="NITPREVPREV",_xlfn.CONCAT(C121,"_CO_","FR_",LEFT(S121,3)),C121="NITTRANS",_xlfn.CONCAT(C121,"_CO_","FR_",LEFT(S121,3)),C121="FUMTER",_xlfn.CONCAT(C121,"_CO_","FR_",LEFT(S121,3)),C121="FUHAB",_xlfn.CONCAT(C121,"_CO_","FR_",LEFT(S121,3)),C121="FMMU",_xlfn.CONCAT(C121,"_CO_","FR_",LEFT(S121,3)),Tabela1[[#This Row],[Classif Fonte]]="DEMAIS",_xlfn.CONCAT(Tabela1[[#This Row],[Classif Fonte]],"_CO_","FR_",LEFT(S121,3))),"")</f>
        <v/>
      </c>
      <c r="W121" s="145"/>
      <c r="X121" s="3" t="str">
        <f>IFERROR(VLOOKUP(W121,'Apoio CO - Pré-LOA 2024'!G:H,2,0),"")</f>
        <v/>
      </c>
      <c r="AB121" s="144"/>
      <c r="AK121" s="143" t="str">
        <f t="shared" si="31"/>
        <v>Meta_NA</v>
      </c>
      <c r="AM121" s="17" t="str">
        <f>IFERROR(VLOOKUP(AL121,'Apoio - Plano de Metas 2023'!C:D,2,0),"")</f>
        <v/>
      </c>
      <c r="AP121" s="143" t="str">
        <f t="shared" si="32"/>
        <v>Não apto</v>
      </c>
      <c r="AQ121" s="143" t="str">
        <f t="shared" si="33"/>
        <v>Não apto</v>
      </c>
      <c r="AR121" s="143" t="str">
        <f>IFERROR(VLOOKUP(C121,Função_Padrão!G:H,2,0),"Não apto")</f>
        <v>Não apto</v>
      </c>
      <c r="AS121" s="143" t="str">
        <f t="shared" si="34"/>
        <v>Não apto</v>
      </c>
      <c r="AT121" s="143" t="str">
        <f t="shared" si="35"/>
        <v>Não apto</v>
      </c>
      <c r="AU121" s="143" t="str">
        <f t="shared" si="36"/>
        <v>Não apto</v>
      </c>
      <c r="AV121" s="143" t="str">
        <f t="shared" si="37"/>
        <v>Não apto</v>
      </c>
      <c r="AW121" s="143" t="str">
        <f t="shared" si="38"/>
        <v>Não apto</v>
      </c>
      <c r="AX121" s="143" t="str">
        <f t="shared" si="39"/>
        <v>Não apto</v>
      </c>
      <c r="AY121" s="143" t="str">
        <f t="shared" si="40"/>
        <v>Não apto</v>
      </c>
    </row>
    <row r="122" spans="1:51" ht="69" customHeight="1">
      <c r="A122" s="3" t="str">
        <f ca="1">IF(Tabela1[[#This Row],[Sigla Unidade Orçamentária]]&lt;&gt;"",TEXT(COUNTIF(INDIRECT(TEXT("C3:C",0)&amp;ROW()),Tabela1[[#This Row],[Sigla Unidade Orçamentária]]),"000")&amp;"-"&amp;Tabela1[[#This Row],[Sigla Unidade Orçamentária]]&amp;"-PLOA24","")</f>
        <v/>
      </c>
      <c r="B122" s="3" t="str">
        <f>IF(C122&lt;&gt;"",_xlfn.XLOOKUP(C122,'Apoio - Lista de UOs'!$A$3:$A$80,'Apoio - Lista de UOs'!$C$3:$C$80),"")</f>
        <v/>
      </c>
      <c r="G122" s="3" t="str">
        <f>IFERROR(VLOOKUP(F122,'Apoio - Funções-Programas'!A:B,2,0),"")</f>
        <v/>
      </c>
      <c r="I122" s="3" t="str">
        <f>IFERROR(VLOOKUP(H122,'Apoio - Funções-Programas'!D:E,2,0),"")</f>
        <v/>
      </c>
      <c r="K122" s="3" t="str">
        <f>IFERROR(VLOOKUP(J122,'Apoio - Funções-Programas'!G:H,2,0),"")</f>
        <v/>
      </c>
      <c r="M122" s="3" t="str">
        <f>IFERROR(VLOOKUP(L122,'Apoio - Lista de ações'!A:B,2,0),"")</f>
        <v/>
      </c>
      <c r="P122" s="145"/>
      <c r="Q122" s="3" t="str">
        <f>IFERROR(VLOOKUP(P122,'Apoio - Lista de NDs'!$A$22:$B$106,2,0),"")</f>
        <v/>
      </c>
      <c r="R122" s="143" t="str" cm="1">
        <f t="array" ref="R122">IFERROR(_xlfn.IFS(C122="FME","Todas_FME",C122="FUNDOSAUDE","Todas_FUNDOSAUDE",C122="FMAS","Todas_FMAS",C122="NITPREV","Todas_NITPREV",C122="NITPREVFIN","Todas_NITPREVFIN",C122="NITPREVPREV","Todas_NITPREVPREV",C122="NITTRANS","Todas_NITTRANS",C122="FUMTER","Todas_FUMTER",C122="FUHAB","Todas_FUHAB",C122="FMMU","Todas_FMMU",AND(C122&lt;&gt;"",C122&lt;&gt;"FME",C122&lt;&gt;"FUNDOSAUDE",C122&lt;&gt;"FMAS",C122&lt;&gt;"NITPREV",C122&lt;&gt;"NITPREVFIN",C122&lt;&gt;"NITPREVPREV",C122&lt;&gt;"NITTRANS",C122&lt;&gt;"FUMTER",C122&lt;&gt;"FUHAB",C122&lt;&gt;"FMMU"),"DEMAIS"),"")</f>
        <v/>
      </c>
      <c r="T122" s="3" t="str">
        <f>IFERROR(VLOOKUP(S122,'Apoio CO - Pré-LOA 2024'!B:D,3,0),"")</f>
        <v/>
      </c>
      <c r="U122" s="3" t="str">
        <f>IFERROR(VLOOKUP(RIGHT(Tabela1[[#This Row],[Fonte de Recursos]],2),'Apoio - Fontes e Detalhamentos'!A:B,2,0),"")</f>
        <v/>
      </c>
      <c r="V122" s="143" t="str" cm="1">
        <f t="array" ref="V122">IFERROR(_xlfn.IFS(C122="FME",_xlfn.CONCAT(C122,"_CO_","FR_",LEFT(S122,3)),C122="FUNDOSAUDE",_xlfn.CONCAT(C122,"_CO_","FR_",LEFT(S122,3)),C122="FMAS",_xlfn.CONCAT(C122,"_CO_","FR_",LEFT(S122,3)),C122="NITPREV",_xlfn.CONCAT(C122,"_CO_","FR_",LEFT(S122,3)),C122="NITPREVFIN",_xlfn.CONCAT(C122,"_CO_","FR_",LEFT(S122,3)),C122="NITPREVPREV",_xlfn.CONCAT(C122,"_CO_","FR_",LEFT(S122,3)),C122="NITTRANS",_xlfn.CONCAT(C122,"_CO_","FR_",LEFT(S122,3)),C122="FUMTER",_xlfn.CONCAT(C122,"_CO_","FR_",LEFT(S122,3)),C122="FUHAB",_xlfn.CONCAT(C122,"_CO_","FR_",LEFT(S122,3)),C122="FMMU",_xlfn.CONCAT(C122,"_CO_","FR_",LEFT(S122,3)),Tabela1[[#This Row],[Classif Fonte]]="DEMAIS",_xlfn.CONCAT(Tabela1[[#This Row],[Classif Fonte]],"_CO_","FR_",LEFT(S122,3))),"")</f>
        <v/>
      </c>
      <c r="W122" s="145"/>
      <c r="X122" s="3" t="str">
        <f>IFERROR(VLOOKUP(W122,'Apoio CO - Pré-LOA 2024'!G:H,2,0),"")</f>
        <v/>
      </c>
      <c r="AB122" s="144"/>
      <c r="AK122" s="143" t="str">
        <f t="shared" si="31"/>
        <v>Meta_NA</v>
      </c>
      <c r="AM122" s="17" t="str">
        <f>IFERROR(VLOOKUP(AL122,'Apoio - Plano de Metas 2023'!C:D,2,0),"")</f>
        <v/>
      </c>
      <c r="AP122" s="143" t="str">
        <f t="shared" si="32"/>
        <v>Não apto</v>
      </c>
      <c r="AQ122" s="143" t="str">
        <f t="shared" si="33"/>
        <v>Não apto</v>
      </c>
      <c r="AR122" s="143" t="str">
        <f>IFERROR(VLOOKUP(C122,Função_Padrão!G:H,2,0),"Não apto")</f>
        <v>Não apto</v>
      </c>
      <c r="AS122" s="143" t="str">
        <f t="shared" si="34"/>
        <v>Não apto</v>
      </c>
      <c r="AT122" s="143" t="str">
        <f t="shared" si="35"/>
        <v>Não apto</v>
      </c>
      <c r="AU122" s="143" t="str">
        <f t="shared" si="36"/>
        <v>Não apto</v>
      </c>
      <c r="AV122" s="143" t="str">
        <f t="shared" si="37"/>
        <v>Não apto</v>
      </c>
      <c r="AW122" s="143" t="str">
        <f t="shared" si="38"/>
        <v>Não apto</v>
      </c>
      <c r="AX122" s="143" t="str">
        <f t="shared" si="39"/>
        <v>Não apto</v>
      </c>
      <c r="AY122" s="143" t="str">
        <f t="shared" si="40"/>
        <v>Não apto</v>
      </c>
    </row>
    <row r="123" spans="1:51" ht="69" customHeight="1">
      <c r="A123" s="3" t="str">
        <f ca="1">IF(Tabela1[[#This Row],[Sigla Unidade Orçamentária]]&lt;&gt;"",TEXT(COUNTIF(INDIRECT(TEXT("C3:C",0)&amp;ROW()),Tabela1[[#This Row],[Sigla Unidade Orçamentária]]),"000")&amp;"-"&amp;Tabela1[[#This Row],[Sigla Unidade Orçamentária]]&amp;"-PLOA24","")</f>
        <v/>
      </c>
      <c r="B123" s="3" t="str">
        <f>IF(C123&lt;&gt;"",_xlfn.XLOOKUP(C123,'Apoio - Lista de UOs'!$A$3:$A$80,'Apoio - Lista de UOs'!$C$3:$C$80),"")</f>
        <v/>
      </c>
      <c r="G123" s="3" t="str">
        <f>IFERROR(VLOOKUP(F123,'Apoio - Funções-Programas'!A:B,2,0),"")</f>
        <v/>
      </c>
      <c r="I123" s="3" t="str">
        <f>IFERROR(VLOOKUP(H123,'Apoio - Funções-Programas'!D:E,2,0),"")</f>
        <v/>
      </c>
      <c r="K123" s="3" t="str">
        <f>IFERROR(VLOOKUP(J123,'Apoio - Funções-Programas'!G:H,2,0),"")</f>
        <v/>
      </c>
      <c r="M123" s="3" t="str">
        <f>IFERROR(VLOOKUP(L123,'Apoio - Lista de ações'!A:B,2,0),"")</f>
        <v/>
      </c>
      <c r="P123" s="145"/>
      <c r="Q123" s="3" t="str">
        <f>IFERROR(VLOOKUP(P123,'Apoio - Lista de NDs'!$A$22:$B$106,2,0),"")</f>
        <v/>
      </c>
      <c r="R123" s="143" t="str" cm="1">
        <f t="array" ref="R123">IFERROR(_xlfn.IFS(C123="FME","Todas_FME",C123="FUNDOSAUDE","Todas_FUNDOSAUDE",C123="FMAS","Todas_FMAS",C123="NITPREV","Todas_NITPREV",C123="NITPREVFIN","Todas_NITPREVFIN",C123="NITPREVPREV","Todas_NITPREVPREV",C123="NITTRANS","Todas_NITTRANS",C123="FUMTER","Todas_FUMTER",C123="FUHAB","Todas_FUHAB",C123="FMMU","Todas_FMMU",AND(C123&lt;&gt;"",C123&lt;&gt;"FME",C123&lt;&gt;"FUNDOSAUDE",C123&lt;&gt;"FMAS",C123&lt;&gt;"NITPREV",C123&lt;&gt;"NITPREVFIN",C123&lt;&gt;"NITPREVPREV",C123&lt;&gt;"NITTRANS",C123&lt;&gt;"FUMTER",C123&lt;&gt;"FUHAB",C123&lt;&gt;"FMMU"),"DEMAIS"),"")</f>
        <v/>
      </c>
      <c r="T123" s="3" t="str">
        <f>IFERROR(VLOOKUP(S123,'Apoio CO - Pré-LOA 2024'!B:D,3,0),"")</f>
        <v/>
      </c>
      <c r="U123" s="3" t="str">
        <f>IFERROR(VLOOKUP(RIGHT(Tabela1[[#This Row],[Fonte de Recursos]],2),'Apoio - Fontes e Detalhamentos'!A:B,2,0),"")</f>
        <v/>
      </c>
      <c r="V123" s="143" t="str" cm="1">
        <f t="array" ref="V123">IFERROR(_xlfn.IFS(C123="FME",_xlfn.CONCAT(C123,"_CO_","FR_",LEFT(S123,3)),C123="FUNDOSAUDE",_xlfn.CONCAT(C123,"_CO_","FR_",LEFT(S123,3)),C123="FMAS",_xlfn.CONCAT(C123,"_CO_","FR_",LEFT(S123,3)),C123="NITPREV",_xlfn.CONCAT(C123,"_CO_","FR_",LEFT(S123,3)),C123="NITPREVFIN",_xlfn.CONCAT(C123,"_CO_","FR_",LEFT(S123,3)),C123="NITPREVPREV",_xlfn.CONCAT(C123,"_CO_","FR_",LEFT(S123,3)),C123="NITTRANS",_xlfn.CONCAT(C123,"_CO_","FR_",LEFT(S123,3)),C123="FUMTER",_xlfn.CONCAT(C123,"_CO_","FR_",LEFT(S123,3)),C123="FUHAB",_xlfn.CONCAT(C123,"_CO_","FR_",LEFT(S123,3)),C123="FMMU",_xlfn.CONCAT(C123,"_CO_","FR_",LEFT(S123,3)),Tabela1[[#This Row],[Classif Fonte]]="DEMAIS",_xlfn.CONCAT(Tabela1[[#This Row],[Classif Fonte]],"_CO_","FR_",LEFT(S123,3))),"")</f>
        <v/>
      </c>
      <c r="W123" s="145"/>
      <c r="X123" s="3" t="str">
        <f>IFERROR(VLOOKUP(W123,'Apoio CO - Pré-LOA 2024'!G:H,2,0),"")</f>
        <v/>
      </c>
      <c r="AB123" s="144"/>
      <c r="AK123" s="143" t="str">
        <f t="shared" si="31"/>
        <v>Meta_NA</v>
      </c>
      <c r="AM123" s="17" t="str">
        <f>IFERROR(VLOOKUP(AL123,'Apoio - Plano de Metas 2023'!C:D,2,0),"")</f>
        <v/>
      </c>
      <c r="AP123" s="143" t="str">
        <f t="shared" si="32"/>
        <v>Não apto</v>
      </c>
      <c r="AQ123" s="143" t="str">
        <f t="shared" si="33"/>
        <v>Não apto</v>
      </c>
      <c r="AR123" s="143" t="str">
        <f>IFERROR(VLOOKUP(C123,Função_Padrão!G:H,2,0),"Não apto")</f>
        <v>Não apto</v>
      </c>
      <c r="AS123" s="143" t="str">
        <f t="shared" si="34"/>
        <v>Não apto</v>
      </c>
      <c r="AT123" s="143" t="str">
        <f t="shared" si="35"/>
        <v>Não apto</v>
      </c>
      <c r="AU123" s="143" t="str">
        <f t="shared" si="36"/>
        <v>Não apto</v>
      </c>
      <c r="AV123" s="143" t="str">
        <f t="shared" si="37"/>
        <v>Não apto</v>
      </c>
      <c r="AW123" s="143" t="str">
        <f t="shared" si="38"/>
        <v>Não apto</v>
      </c>
      <c r="AX123" s="143" t="str">
        <f t="shared" si="39"/>
        <v>Não apto</v>
      </c>
      <c r="AY123" s="143" t="str">
        <f t="shared" si="40"/>
        <v>Não apto</v>
      </c>
    </row>
    <row r="124" spans="1:51" ht="69" customHeight="1">
      <c r="A124" s="3" t="str">
        <f ca="1">IF(Tabela1[[#This Row],[Sigla Unidade Orçamentária]]&lt;&gt;"",TEXT(COUNTIF(INDIRECT(TEXT("C3:C",0)&amp;ROW()),Tabela1[[#This Row],[Sigla Unidade Orçamentária]]),"000")&amp;"-"&amp;Tabela1[[#This Row],[Sigla Unidade Orçamentária]]&amp;"-PLOA24","")</f>
        <v/>
      </c>
      <c r="B124" s="3" t="str">
        <f>IF(C124&lt;&gt;"",_xlfn.XLOOKUP(C124,'Apoio - Lista de UOs'!$A$3:$A$80,'Apoio - Lista de UOs'!$C$3:$C$80),"")</f>
        <v/>
      </c>
      <c r="G124" s="3" t="str">
        <f>IFERROR(VLOOKUP(F124,'Apoio - Funções-Programas'!A:B,2,0),"")</f>
        <v/>
      </c>
      <c r="I124" s="3" t="str">
        <f>IFERROR(VLOOKUP(H124,'Apoio - Funções-Programas'!D:E,2,0),"")</f>
        <v/>
      </c>
      <c r="K124" s="3" t="str">
        <f>IFERROR(VLOOKUP(J124,'Apoio - Funções-Programas'!G:H,2,0),"")</f>
        <v/>
      </c>
      <c r="M124" s="3" t="str">
        <f>IFERROR(VLOOKUP(L124,'Apoio - Lista de ações'!A:B,2,0),"")</f>
        <v/>
      </c>
      <c r="P124" s="145"/>
      <c r="Q124" s="3" t="str">
        <f>IFERROR(VLOOKUP(P124,'Apoio - Lista de NDs'!$A$22:$B$106,2,0),"")</f>
        <v/>
      </c>
      <c r="R124" s="143" t="str" cm="1">
        <f t="array" ref="R124">IFERROR(_xlfn.IFS(C124="FME","Todas_FME",C124="FUNDOSAUDE","Todas_FUNDOSAUDE",C124="FMAS","Todas_FMAS",C124="NITPREV","Todas_NITPREV",C124="NITPREVFIN","Todas_NITPREVFIN",C124="NITPREVPREV","Todas_NITPREVPREV",C124="NITTRANS","Todas_NITTRANS",C124="FUMTER","Todas_FUMTER",C124="FUHAB","Todas_FUHAB",C124="FMMU","Todas_FMMU",AND(C124&lt;&gt;"",C124&lt;&gt;"FME",C124&lt;&gt;"FUNDOSAUDE",C124&lt;&gt;"FMAS",C124&lt;&gt;"NITPREV",C124&lt;&gt;"NITPREVFIN",C124&lt;&gt;"NITPREVPREV",C124&lt;&gt;"NITTRANS",C124&lt;&gt;"FUMTER",C124&lt;&gt;"FUHAB",C124&lt;&gt;"FMMU"),"DEMAIS"),"")</f>
        <v/>
      </c>
      <c r="T124" s="3" t="str">
        <f>IFERROR(VLOOKUP(S124,'Apoio CO - Pré-LOA 2024'!B:D,3,0),"")</f>
        <v/>
      </c>
      <c r="U124" s="3" t="str">
        <f>IFERROR(VLOOKUP(RIGHT(Tabela1[[#This Row],[Fonte de Recursos]],2),'Apoio - Fontes e Detalhamentos'!A:B,2,0),"")</f>
        <v/>
      </c>
      <c r="V124" s="143" t="str" cm="1">
        <f t="array" ref="V124">IFERROR(_xlfn.IFS(C124="FME",_xlfn.CONCAT(C124,"_CO_","FR_",LEFT(S124,3)),C124="FUNDOSAUDE",_xlfn.CONCAT(C124,"_CO_","FR_",LEFT(S124,3)),C124="FMAS",_xlfn.CONCAT(C124,"_CO_","FR_",LEFT(S124,3)),C124="NITPREV",_xlfn.CONCAT(C124,"_CO_","FR_",LEFT(S124,3)),C124="NITPREVFIN",_xlfn.CONCAT(C124,"_CO_","FR_",LEFT(S124,3)),C124="NITPREVPREV",_xlfn.CONCAT(C124,"_CO_","FR_",LEFT(S124,3)),C124="NITTRANS",_xlfn.CONCAT(C124,"_CO_","FR_",LEFT(S124,3)),C124="FUMTER",_xlfn.CONCAT(C124,"_CO_","FR_",LEFT(S124,3)),C124="FUHAB",_xlfn.CONCAT(C124,"_CO_","FR_",LEFT(S124,3)),C124="FMMU",_xlfn.CONCAT(C124,"_CO_","FR_",LEFT(S124,3)),Tabela1[[#This Row],[Classif Fonte]]="DEMAIS",_xlfn.CONCAT(Tabela1[[#This Row],[Classif Fonte]],"_CO_","FR_",LEFT(S124,3))),"")</f>
        <v/>
      </c>
      <c r="W124" s="145"/>
      <c r="X124" s="3" t="str">
        <f>IFERROR(VLOOKUP(W124,'Apoio CO - Pré-LOA 2024'!G:H,2,0),"")</f>
        <v/>
      </c>
      <c r="AB124" s="144"/>
      <c r="AK124" s="143" t="str">
        <f t="shared" si="31"/>
        <v>Meta_NA</v>
      </c>
      <c r="AM124" s="17" t="str">
        <f>IFERROR(VLOOKUP(AL124,'Apoio - Plano de Metas 2023'!C:D,2,0),"")</f>
        <v/>
      </c>
      <c r="AP124" s="143" t="str">
        <f t="shared" si="32"/>
        <v>Não apto</v>
      </c>
      <c r="AQ124" s="143" t="str">
        <f t="shared" si="33"/>
        <v>Não apto</v>
      </c>
      <c r="AR124" s="143" t="str">
        <f>IFERROR(VLOOKUP(C124,Função_Padrão!G:H,2,0),"Não apto")</f>
        <v>Não apto</v>
      </c>
      <c r="AS124" s="143" t="str">
        <f t="shared" si="34"/>
        <v>Não apto</v>
      </c>
      <c r="AT124" s="143" t="str">
        <f t="shared" si="35"/>
        <v>Não apto</v>
      </c>
      <c r="AU124" s="143" t="str">
        <f t="shared" si="36"/>
        <v>Não apto</v>
      </c>
      <c r="AV124" s="143" t="str">
        <f t="shared" si="37"/>
        <v>Não apto</v>
      </c>
      <c r="AW124" s="143" t="str">
        <f t="shared" si="38"/>
        <v>Não apto</v>
      </c>
      <c r="AX124" s="143" t="str">
        <f t="shared" si="39"/>
        <v>Não apto</v>
      </c>
      <c r="AY124" s="143" t="str">
        <f t="shared" si="40"/>
        <v>Não apto</v>
      </c>
    </row>
    <row r="125" spans="1:51" ht="69" customHeight="1">
      <c r="A125" s="3" t="str">
        <f ca="1">IF(Tabela1[[#This Row],[Sigla Unidade Orçamentária]]&lt;&gt;"",TEXT(COUNTIF(INDIRECT(TEXT("C3:C",0)&amp;ROW()),Tabela1[[#This Row],[Sigla Unidade Orçamentária]]),"000")&amp;"-"&amp;Tabela1[[#This Row],[Sigla Unidade Orçamentária]]&amp;"-PLOA24","")</f>
        <v/>
      </c>
      <c r="B125" s="3" t="str">
        <f>IF(C125&lt;&gt;"",_xlfn.XLOOKUP(C125,'Apoio - Lista de UOs'!$A$3:$A$80,'Apoio - Lista de UOs'!$C$3:$C$80),"")</f>
        <v/>
      </c>
      <c r="G125" s="3" t="str">
        <f>IFERROR(VLOOKUP(F125,'Apoio - Funções-Programas'!A:B,2,0),"")</f>
        <v/>
      </c>
      <c r="I125" s="3" t="str">
        <f>IFERROR(VLOOKUP(H125,'Apoio - Funções-Programas'!D:E,2,0),"")</f>
        <v/>
      </c>
      <c r="K125" s="3" t="str">
        <f>IFERROR(VLOOKUP(J125,'Apoio - Funções-Programas'!G:H,2,0),"")</f>
        <v/>
      </c>
      <c r="M125" s="3" t="str">
        <f>IFERROR(VLOOKUP(L125,'Apoio - Lista de ações'!A:B,2,0),"")</f>
        <v/>
      </c>
      <c r="P125" s="145"/>
      <c r="Q125" s="3" t="str">
        <f>IFERROR(VLOOKUP(P125,'Apoio - Lista de NDs'!$A$22:$B$106,2,0),"")</f>
        <v/>
      </c>
      <c r="R125" s="143" t="str" cm="1">
        <f t="array" ref="R125">IFERROR(_xlfn.IFS(C125="FME","Todas_FME",C125="FUNDOSAUDE","Todas_FUNDOSAUDE",C125="FMAS","Todas_FMAS",C125="NITPREV","Todas_NITPREV",C125="NITPREVFIN","Todas_NITPREVFIN",C125="NITPREVPREV","Todas_NITPREVPREV",C125="NITTRANS","Todas_NITTRANS",C125="FUMTER","Todas_FUMTER",C125="FUHAB","Todas_FUHAB",C125="FMMU","Todas_FMMU",AND(C125&lt;&gt;"",C125&lt;&gt;"FME",C125&lt;&gt;"FUNDOSAUDE",C125&lt;&gt;"FMAS",C125&lt;&gt;"NITPREV",C125&lt;&gt;"NITPREVFIN",C125&lt;&gt;"NITPREVPREV",C125&lt;&gt;"NITTRANS",C125&lt;&gt;"FUMTER",C125&lt;&gt;"FUHAB",C125&lt;&gt;"FMMU"),"DEMAIS"),"")</f>
        <v/>
      </c>
      <c r="T125" s="3" t="str">
        <f>IFERROR(VLOOKUP(S125,'Apoio CO - Pré-LOA 2024'!B:D,3,0),"")</f>
        <v/>
      </c>
      <c r="U125" s="3" t="str">
        <f>IFERROR(VLOOKUP(RIGHT(Tabela1[[#This Row],[Fonte de Recursos]],2),'Apoio - Fontes e Detalhamentos'!A:B,2,0),"")</f>
        <v/>
      </c>
      <c r="V125" s="143" t="str" cm="1">
        <f t="array" ref="V125">IFERROR(_xlfn.IFS(C125="FME",_xlfn.CONCAT(C125,"_CO_","FR_",LEFT(S125,3)),C125="FUNDOSAUDE",_xlfn.CONCAT(C125,"_CO_","FR_",LEFT(S125,3)),C125="FMAS",_xlfn.CONCAT(C125,"_CO_","FR_",LEFT(S125,3)),C125="NITPREV",_xlfn.CONCAT(C125,"_CO_","FR_",LEFT(S125,3)),C125="NITPREVFIN",_xlfn.CONCAT(C125,"_CO_","FR_",LEFT(S125,3)),C125="NITPREVPREV",_xlfn.CONCAT(C125,"_CO_","FR_",LEFT(S125,3)),C125="NITTRANS",_xlfn.CONCAT(C125,"_CO_","FR_",LEFT(S125,3)),C125="FUMTER",_xlfn.CONCAT(C125,"_CO_","FR_",LEFT(S125,3)),C125="FUHAB",_xlfn.CONCAT(C125,"_CO_","FR_",LEFT(S125,3)),C125="FMMU",_xlfn.CONCAT(C125,"_CO_","FR_",LEFT(S125,3)),Tabela1[[#This Row],[Classif Fonte]]="DEMAIS",_xlfn.CONCAT(Tabela1[[#This Row],[Classif Fonte]],"_CO_","FR_",LEFT(S125,3))),"")</f>
        <v/>
      </c>
      <c r="W125" s="145"/>
      <c r="X125" s="3" t="str">
        <f>IFERROR(VLOOKUP(W125,'Apoio CO - Pré-LOA 2024'!G:H,2,0),"")</f>
        <v/>
      </c>
      <c r="AB125" s="144"/>
      <c r="AK125" s="143" t="str">
        <f t="shared" si="31"/>
        <v>Meta_NA</v>
      </c>
      <c r="AM125" s="17" t="str">
        <f>IFERROR(VLOOKUP(AL125,'Apoio - Plano de Metas 2023'!C:D,2,0),"")</f>
        <v/>
      </c>
      <c r="AP125" s="143" t="str">
        <f t="shared" si="32"/>
        <v>Não apto</v>
      </c>
      <c r="AQ125" s="143" t="str">
        <f t="shared" si="33"/>
        <v>Não apto</v>
      </c>
      <c r="AR125" s="143" t="str">
        <f>IFERROR(VLOOKUP(C125,Função_Padrão!G:H,2,0),"Não apto")</f>
        <v>Não apto</v>
      </c>
      <c r="AS125" s="143" t="str">
        <f t="shared" si="34"/>
        <v>Não apto</v>
      </c>
      <c r="AT125" s="143" t="str">
        <f t="shared" si="35"/>
        <v>Não apto</v>
      </c>
      <c r="AU125" s="143" t="str">
        <f t="shared" si="36"/>
        <v>Não apto</v>
      </c>
      <c r="AV125" s="143" t="str">
        <f t="shared" si="37"/>
        <v>Não apto</v>
      </c>
      <c r="AW125" s="143" t="str">
        <f t="shared" si="38"/>
        <v>Não apto</v>
      </c>
      <c r="AX125" s="143" t="str">
        <f t="shared" si="39"/>
        <v>Não apto</v>
      </c>
      <c r="AY125" s="143" t="str">
        <f t="shared" si="40"/>
        <v>Não apto</v>
      </c>
    </row>
    <row r="126" spans="1:51" ht="69" customHeight="1">
      <c r="A126" s="3" t="str">
        <f ca="1">IF(Tabela1[[#This Row],[Sigla Unidade Orçamentária]]&lt;&gt;"",TEXT(COUNTIF(INDIRECT(TEXT("C3:C",0)&amp;ROW()),Tabela1[[#This Row],[Sigla Unidade Orçamentária]]),"000")&amp;"-"&amp;Tabela1[[#This Row],[Sigla Unidade Orçamentária]]&amp;"-PLOA24","")</f>
        <v/>
      </c>
      <c r="B126" s="3" t="str">
        <f>IF(C126&lt;&gt;"",_xlfn.XLOOKUP(C126,'Apoio - Lista de UOs'!$A$3:$A$80,'Apoio - Lista de UOs'!$C$3:$C$80),"")</f>
        <v/>
      </c>
      <c r="G126" s="3" t="str">
        <f>IFERROR(VLOOKUP(F126,'Apoio - Funções-Programas'!A:B,2,0),"")</f>
        <v/>
      </c>
      <c r="I126" s="3" t="str">
        <f>IFERROR(VLOOKUP(H126,'Apoio - Funções-Programas'!D:E,2,0),"")</f>
        <v/>
      </c>
      <c r="K126" s="3" t="str">
        <f>IFERROR(VLOOKUP(J126,'Apoio - Funções-Programas'!G:H,2,0),"")</f>
        <v/>
      </c>
      <c r="M126" s="3" t="str">
        <f>IFERROR(VLOOKUP(L126,'Apoio - Lista de ações'!A:B,2,0),"")</f>
        <v/>
      </c>
      <c r="P126" s="145"/>
      <c r="Q126" s="3" t="str">
        <f>IFERROR(VLOOKUP(P126,'Apoio - Lista de NDs'!$A$22:$B$106,2,0),"")</f>
        <v/>
      </c>
      <c r="R126" s="143" t="str" cm="1">
        <f t="array" ref="R126">IFERROR(_xlfn.IFS(C126="FME","Todas_FME",C126="FUNDOSAUDE","Todas_FUNDOSAUDE",C126="FMAS","Todas_FMAS",C126="NITPREV","Todas_NITPREV",C126="NITPREVFIN","Todas_NITPREVFIN",C126="NITPREVPREV","Todas_NITPREVPREV",C126="NITTRANS","Todas_NITTRANS",C126="FUMTER","Todas_FUMTER",C126="FUHAB","Todas_FUHAB",C126="FMMU","Todas_FMMU",AND(C126&lt;&gt;"",C126&lt;&gt;"FME",C126&lt;&gt;"FUNDOSAUDE",C126&lt;&gt;"FMAS",C126&lt;&gt;"NITPREV",C126&lt;&gt;"NITPREVFIN",C126&lt;&gt;"NITPREVPREV",C126&lt;&gt;"NITTRANS",C126&lt;&gt;"FUMTER",C126&lt;&gt;"FUHAB",C126&lt;&gt;"FMMU"),"DEMAIS"),"")</f>
        <v/>
      </c>
      <c r="T126" s="3" t="str">
        <f>IFERROR(VLOOKUP(S126,'Apoio CO - Pré-LOA 2024'!B:D,3,0),"")</f>
        <v/>
      </c>
      <c r="U126" s="3" t="str">
        <f>IFERROR(VLOOKUP(RIGHT(Tabela1[[#This Row],[Fonte de Recursos]],2),'Apoio - Fontes e Detalhamentos'!A:B,2,0),"")</f>
        <v/>
      </c>
      <c r="V126" s="143" t="str" cm="1">
        <f t="array" ref="V126">IFERROR(_xlfn.IFS(C126="FME",_xlfn.CONCAT(C126,"_CO_","FR_",LEFT(S126,3)),C126="FUNDOSAUDE",_xlfn.CONCAT(C126,"_CO_","FR_",LEFT(S126,3)),C126="FMAS",_xlfn.CONCAT(C126,"_CO_","FR_",LEFT(S126,3)),C126="NITPREV",_xlfn.CONCAT(C126,"_CO_","FR_",LEFT(S126,3)),C126="NITPREVFIN",_xlfn.CONCAT(C126,"_CO_","FR_",LEFT(S126,3)),C126="NITPREVPREV",_xlfn.CONCAT(C126,"_CO_","FR_",LEFT(S126,3)),C126="NITTRANS",_xlfn.CONCAT(C126,"_CO_","FR_",LEFT(S126,3)),C126="FUMTER",_xlfn.CONCAT(C126,"_CO_","FR_",LEFT(S126,3)),C126="FUHAB",_xlfn.CONCAT(C126,"_CO_","FR_",LEFT(S126,3)),C126="FMMU",_xlfn.CONCAT(C126,"_CO_","FR_",LEFT(S126,3)),Tabela1[[#This Row],[Classif Fonte]]="DEMAIS",_xlfn.CONCAT(Tabela1[[#This Row],[Classif Fonte]],"_CO_","FR_",LEFT(S126,3))),"")</f>
        <v/>
      </c>
      <c r="W126" s="145"/>
      <c r="X126" s="3" t="str">
        <f>IFERROR(VLOOKUP(W126,'Apoio CO - Pré-LOA 2024'!G:H,2,0),"")</f>
        <v/>
      </c>
      <c r="AB126" s="144"/>
      <c r="AK126" s="143" t="str">
        <f t="shared" si="31"/>
        <v>Meta_NA</v>
      </c>
      <c r="AM126" s="17" t="str">
        <f>IFERROR(VLOOKUP(AL126,'Apoio - Plano de Metas 2023'!C:D,2,0),"")</f>
        <v/>
      </c>
      <c r="AP126" s="143" t="str">
        <f t="shared" si="32"/>
        <v>Não apto</v>
      </c>
      <c r="AQ126" s="143" t="str">
        <f t="shared" si="33"/>
        <v>Não apto</v>
      </c>
      <c r="AR126" s="143" t="str">
        <f>IFERROR(VLOOKUP(C126,Função_Padrão!G:H,2,0),"Não apto")</f>
        <v>Não apto</v>
      </c>
      <c r="AS126" s="143" t="str">
        <f t="shared" si="34"/>
        <v>Não apto</v>
      </c>
      <c r="AT126" s="143" t="str">
        <f t="shared" si="35"/>
        <v>Não apto</v>
      </c>
      <c r="AU126" s="143" t="str">
        <f t="shared" si="36"/>
        <v>Não apto</v>
      </c>
      <c r="AV126" s="143" t="str">
        <f t="shared" si="37"/>
        <v>Não apto</v>
      </c>
      <c r="AW126" s="143" t="str">
        <f t="shared" si="38"/>
        <v>Não apto</v>
      </c>
      <c r="AX126" s="143" t="str">
        <f t="shared" si="39"/>
        <v>Não apto</v>
      </c>
      <c r="AY126" s="143" t="str">
        <f t="shared" si="40"/>
        <v>Não apto</v>
      </c>
    </row>
    <row r="127" spans="1:51" ht="69" customHeight="1">
      <c r="A127" s="3" t="str">
        <f ca="1">IF(Tabela1[[#This Row],[Sigla Unidade Orçamentária]]&lt;&gt;"",TEXT(COUNTIF(INDIRECT(TEXT("C3:C",0)&amp;ROW()),Tabela1[[#This Row],[Sigla Unidade Orçamentária]]),"000")&amp;"-"&amp;Tabela1[[#This Row],[Sigla Unidade Orçamentária]]&amp;"-PLOA24","")</f>
        <v/>
      </c>
      <c r="B127" s="3" t="str">
        <f>IF(C127&lt;&gt;"",_xlfn.XLOOKUP(C127,'Apoio - Lista de UOs'!$A$3:$A$80,'Apoio - Lista de UOs'!$C$3:$C$80),"")</f>
        <v/>
      </c>
      <c r="G127" s="3" t="str">
        <f>IFERROR(VLOOKUP(F127,'Apoio - Funções-Programas'!A:B,2,0),"")</f>
        <v/>
      </c>
      <c r="I127" s="3" t="str">
        <f>IFERROR(VLOOKUP(H127,'Apoio - Funções-Programas'!D:E,2,0),"")</f>
        <v/>
      </c>
      <c r="K127" s="3" t="str">
        <f>IFERROR(VLOOKUP(J127,'Apoio - Funções-Programas'!G:H,2,0),"")</f>
        <v/>
      </c>
      <c r="M127" s="3" t="str">
        <f>IFERROR(VLOOKUP(L127,'Apoio - Lista de ações'!A:B,2,0),"")</f>
        <v/>
      </c>
      <c r="P127" s="145"/>
      <c r="Q127" s="3" t="str">
        <f>IFERROR(VLOOKUP(P127,'Apoio - Lista de NDs'!$A$22:$B$106,2,0),"")</f>
        <v/>
      </c>
      <c r="R127" s="143" t="str" cm="1">
        <f t="array" ref="R127">IFERROR(_xlfn.IFS(C127="FME","Todas_FME",C127="FUNDOSAUDE","Todas_FUNDOSAUDE",C127="FMAS","Todas_FMAS",C127="NITPREV","Todas_NITPREV",C127="NITPREVFIN","Todas_NITPREVFIN",C127="NITPREVPREV","Todas_NITPREVPREV",C127="NITTRANS","Todas_NITTRANS",C127="FUMTER","Todas_FUMTER",C127="FUHAB","Todas_FUHAB",C127="FMMU","Todas_FMMU",AND(C127&lt;&gt;"",C127&lt;&gt;"FME",C127&lt;&gt;"FUNDOSAUDE",C127&lt;&gt;"FMAS",C127&lt;&gt;"NITPREV",C127&lt;&gt;"NITPREVFIN",C127&lt;&gt;"NITPREVPREV",C127&lt;&gt;"NITTRANS",C127&lt;&gt;"FUMTER",C127&lt;&gt;"FUHAB",C127&lt;&gt;"FMMU"),"DEMAIS"),"")</f>
        <v/>
      </c>
      <c r="T127" s="3" t="str">
        <f>IFERROR(VLOOKUP(S127,'Apoio CO - Pré-LOA 2024'!B:D,3,0),"")</f>
        <v/>
      </c>
      <c r="U127" s="3" t="str">
        <f>IFERROR(VLOOKUP(RIGHT(Tabela1[[#This Row],[Fonte de Recursos]],2),'Apoio - Fontes e Detalhamentos'!A:B,2,0),"")</f>
        <v/>
      </c>
      <c r="V127" s="143" t="str" cm="1">
        <f t="array" ref="V127">IFERROR(_xlfn.IFS(C127="FME",_xlfn.CONCAT(C127,"_CO_","FR_",LEFT(S127,3)),C127="FUNDOSAUDE",_xlfn.CONCAT(C127,"_CO_","FR_",LEFT(S127,3)),C127="FMAS",_xlfn.CONCAT(C127,"_CO_","FR_",LEFT(S127,3)),C127="NITPREV",_xlfn.CONCAT(C127,"_CO_","FR_",LEFT(S127,3)),C127="NITPREVFIN",_xlfn.CONCAT(C127,"_CO_","FR_",LEFT(S127,3)),C127="NITPREVPREV",_xlfn.CONCAT(C127,"_CO_","FR_",LEFT(S127,3)),C127="NITTRANS",_xlfn.CONCAT(C127,"_CO_","FR_",LEFT(S127,3)),C127="FUMTER",_xlfn.CONCAT(C127,"_CO_","FR_",LEFT(S127,3)),C127="FUHAB",_xlfn.CONCAT(C127,"_CO_","FR_",LEFT(S127,3)),C127="FMMU",_xlfn.CONCAT(C127,"_CO_","FR_",LEFT(S127,3)),Tabela1[[#This Row],[Classif Fonte]]="DEMAIS",_xlfn.CONCAT(Tabela1[[#This Row],[Classif Fonte]],"_CO_","FR_",LEFT(S127,3))),"")</f>
        <v/>
      </c>
      <c r="W127" s="145"/>
      <c r="X127" s="3" t="str">
        <f>IFERROR(VLOOKUP(W127,'Apoio CO - Pré-LOA 2024'!G:H,2,0),"")</f>
        <v/>
      </c>
      <c r="AB127" s="144"/>
      <c r="AK127" s="143" t="str">
        <f t="shared" si="31"/>
        <v>Meta_NA</v>
      </c>
      <c r="AM127" s="17" t="str">
        <f>IFERROR(VLOOKUP(AL127,'Apoio - Plano de Metas 2023'!C:D,2,0),"")</f>
        <v/>
      </c>
      <c r="AP127" s="143" t="str">
        <f t="shared" si="32"/>
        <v>Não apto</v>
      </c>
      <c r="AQ127" s="143" t="str">
        <f t="shared" si="33"/>
        <v>Não apto</v>
      </c>
      <c r="AR127" s="143" t="str">
        <f>IFERROR(VLOOKUP(C127,Função_Padrão!G:H,2,0),"Não apto")</f>
        <v>Não apto</v>
      </c>
      <c r="AS127" s="143" t="str">
        <f t="shared" si="34"/>
        <v>Não apto</v>
      </c>
      <c r="AT127" s="143" t="str">
        <f t="shared" si="35"/>
        <v>Não apto</v>
      </c>
      <c r="AU127" s="143" t="str">
        <f t="shared" si="36"/>
        <v>Não apto</v>
      </c>
      <c r="AV127" s="143" t="str">
        <f t="shared" si="37"/>
        <v>Não apto</v>
      </c>
      <c r="AW127" s="143" t="str">
        <f t="shared" si="38"/>
        <v>Não apto</v>
      </c>
      <c r="AX127" s="143" t="str">
        <f t="shared" si="39"/>
        <v>Não apto</v>
      </c>
      <c r="AY127" s="143" t="str">
        <f t="shared" si="40"/>
        <v>Não apto</v>
      </c>
    </row>
    <row r="128" spans="1:51" ht="69" customHeight="1">
      <c r="A128" s="3" t="str">
        <f ca="1">IF(Tabela1[[#This Row],[Sigla Unidade Orçamentária]]&lt;&gt;"",TEXT(COUNTIF(INDIRECT(TEXT("C3:C",0)&amp;ROW()),Tabela1[[#This Row],[Sigla Unidade Orçamentária]]),"000")&amp;"-"&amp;Tabela1[[#This Row],[Sigla Unidade Orçamentária]]&amp;"-PLOA24","")</f>
        <v/>
      </c>
      <c r="B128" s="3" t="str">
        <f>IF(C128&lt;&gt;"",_xlfn.XLOOKUP(C128,'Apoio - Lista de UOs'!$A$3:$A$80,'Apoio - Lista de UOs'!$C$3:$C$80),"")</f>
        <v/>
      </c>
      <c r="G128" s="3" t="str">
        <f>IFERROR(VLOOKUP(F128,'Apoio - Funções-Programas'!A:B,2,0),"")</f>
        <v/>
      </c>
      <c r="I128" s="3" t="str">
        <f>IFERROR(VLOOKUP(H128,'Apoio - Funções-Programas'!D:E,2,0),"")</f>
        <v/>
      </c>
      <c r="K128" s="3" t="str">
        <f>IFERROR(VLOOKUP(J128,'Apoio - Funções-Programas'!G:H,2,0),"")</f>
        <v/>
      </c>
      <c r="M128" s="3" t="str">
        <f>IFERROR(VLOOKUP(L128,'Apoio - Lista de ações'!A:B,2,0),"")</f>
        <v/>
      </c>
      <c r="P128" s="145"/>
      <c r="Q128" s="3" t="str">
        <f>IFERROR(VLOOKUP(P128,'Apoio - Lista de NDs'!$A$22:$B$106,2,0),"")</f>
        <v/>
      </c>
      <c r="R128" s="143" t="str" cm="1">
        <f t="array" ref="R128">IFERROR(_xlfn.IFS(C128="FME","Todas_FME",C128="FUNDOSAUDE","Todas_FUNDOSAUDE",C128="FMAS","Todas_FMAS",C128="NITPREV","Todas_NITPREV",C128="NITPREVFIN","Todas_NITPREVFIN",C128="NITPREVPREV","Todas_NITPREVPREV",C128="NITTRANS","Todas_NITTRANS",C128="FUMTER","Todas_FUMTER",C128="FUHAB","Todas_FUHAB",C128="FMMU","Todas_FMMU",AND(C128&lt;&gt;"",C128&lt;&gt;"FME",C128&lt;&gt;"FUNDOSAUDE",C128&lt;&gt;"FMAS",C128&lt;&gt;"NITPREV",C128&lt;&gt;"NITPREVFIN",C128&lt;&gt;"NITPREVPREV",C128&lt;&gt;"NITTRANS",C128&lt;&gt;"FUMTER",C128&lt;&gt;"FUHAB",C128&lt;&gt;"FMMU"),"DEMAIS"),"")</f>
        <v/>
      </c>
      <c r="T128" s="3" t="str">
        <f>IFERROR(VLOOKUP(S128,'Apoio CO - Pré-LOA 2024'!B:D,3,0),"")</f>
        <v/>
      </c>
      <c r="U128" s="3" t="str">
        <f>IFERROR(VLOOKUP(RIGHT(Tabela1[[#This Row],[Fonte de Recursos]],2),'Apoio - Fontes e Detalhamentos'!A:B,2,0),"")</f>
        <v/>
      </c>
      <c r="V128" s="143" t="str" cm="1">
        <f t="array" ref="V128">IFERROR(_xlfn.IFS(C128="FME",_xlfn.CONCAT(C128,"_CO_","FR_",LEFT(S128,3)),C128="FUNDOSAUDE",_xlfn.CONCAT(C128,"_CO_","FR_",LEFT(S128,3)),C128="FMAS",_xlfn.CONCAT(C128,"_CO_","FR_",LEFT(S128,3)),C128="NITPREV",_xlfn.CONCAT(C128,"_CO_","FR_",LEFT(S128,3)),C128="NITPREVFIN",_xlfn.CONCAT(C128,"_CO_","FR_",LEFT(S128,3)),C128="NITPREVPREV",_xlfn.CONCAT(C128,"_CO_","FR_",LEFT(S128,3)),C128="NITTRANS",_xlfn.CONCAT(C128,"_CO_","FR_",LEFT(S128,3)),C128="FUMTER",_xlfn.CONCAT(C128,"_CO_","FR_",LEFT(S128,3)),C128="FUHAB",_xlfn.CONCAT(C128,"_CO_","FR_",LEFT(S128,3)),C128="FMMU",_xlfn.CONCAT(C128,"_CO_","FR_",LEFT(S128,3)),Tabela1[[#This Row],[Classif Fonte]]="DEMAIS",_xlfn.CONCAT(Tabela1[[#This Row],[Classif Fonte]],"_CO_","FR_",LEFT(S128,3))),"")</f>
        <v/>
      </c>
      <c r="W128" s="145"/>
      <c r="X128" s="3" t="str">
        <f>IFERROR(VLOOKUP(W128,'Apoio CO - Pré-LOA 2024'!G:H,2,0),"")</f>
        <v/>
      </c>
      <c r="AB128" s="144"/>
      <c r="AK128" s="143" t="str">
        <f t="shared" si="31"/>
        <v>Meta_NA</v>
      </c>
      <c r="AM128" s="17" t="str">
        <f>IFERROR(VLOOKUP(AL128,'Apoio - Plano de Metas 2023'!C:D,2,0),"")</f>
        <v/>
      </c>
      <c r="AP128" s="143" t="str">
        <f t="shared" si="32"/>
        <v>Não apto</v>
      </c>
      <c r="AQ128" s="143" t="str">
        <f t="shared" si="33"/>
        <v>Não apto</v>
      </c>
      <c r="AR128" s="143" t="str">
        <f>IFERROR(VLOOKUP(C128,Função_Padrão!G:H,2,0),"Não apto")</f>
        <v>Não apto</v>
      </c>
      <c r="AS128" s="143" t="str">
        <f t="shared" si="34"/>
        <v>Não apto</v>
      </c>
      <c r="AT128" s="143" t="str">
        <f t="shared" si="35"/>
        <v>Não apto</v>
      </c>
      <c r="AU128" s="143" t="str">
        <f t="shared" si="36"/>
        <v>Não apto</v>
      </c>
      <c r="AV128" s="143" t="str">
        <f t="shared" si="37"/>
        <v>Não apto</v>
      </c>
      <c r="AW128" s="143" t="str">
        <f t="shared" si="38"/>
        <v>Não apto</v>
      </c>
      <c r="AX128" s="143" t="str">
        <f t="shared" si="39"/>
        <v>Não apto</v>
      </c>
      <c r="AY128" s="143" t="str">
        <f t="shared" si="40"/>
        <v>Não apto</v>
      </c>
    </row>
    <row r="129" spans="1:51" ht="69" customHeight="1">
      <c r="A129" s="3" t="str">
        <f ca="1">IF(Tabela1[[#This Row],[Sigla Unidade Orçamentária]]&lt;&gt;"",TEXT(COUNTIF(INDIRECT(TEXT("C3:C",0)&amp;ROW()),Tabela1[[#This Row],[Sigla Unidade Orçamentária]]),"000")&amp;"-"&amp;Tabela1[[#This Row],[Sigla Unidade Orçamentária]]&amp;"-PLOA24","")</f>
        <v/>
      </c>
      <c r="B129" s="3" t="str">
        <f>IF(C129&lt;&gt;"",_xlfn.XLOOKUP(C129,'Apoio - Lista de UOs'!$A$3:$A$80,'Apoio - Lista de UOs'!$C$3:$C$80),"")</f>
        <v/>
      </c>
      <c r="G129" s="3" t="str">
        <f>IFERROR(VLOOKUP(F129,'Apoio - Funções-Programas'!A:B,2,0),"")</f>
        <v/>
      </c>
      <c r="I129" s="3" t="str">
        <f>IFERROR(VLOOKUP(H129,'Apoio - Funções-Programas'!D:E,2,0),"")</f>
        <v/>
      </c>
      <c r="K129" s="3" t="str">
        <f>IFERROR(VLOOKUP(J129,'Apoio - Funções-Programas'!G:H,2,0),"")</f>
        <v/>
      </c>
      <c r="M129" s="3" t="str">
        <f>IFERROR(VLOOKUP(L129,'Apoio - Lista de ações'!A:B,2,0),"")</f>
        <v/>
      </c>
      <c r="P129" s="145"/>
      <c r="Q129" s="3" t="str">
        <f>IFERROR(VLOOKUP(P129,'Apoio - Lista de NDs'!$A$22:$B$106,2,0),"")</f>
        <v/>
      </c>
      <c r="R129" s="143" t="str" cm="1">
        <f t="array" ref="R129">IFERROR(_xlfn.IFS(C129="FME","Todas_FME",C129="FUNDOSAUDE","Todas_FUNDOSAUDE",C129="FMAS","Todas_FMAS",C129="NITPREV","Todas_NITPREV",C129="NITPREVFIN","Todas_NITPREVFIN",C129="NITPREVPREV","Todas_NITPREVPREV",C129="NITTRANS","Todas_NITTRANS",C129="FUMTER","Todas_FUMTER",C129="FUHAB","Todas_FUHAB",C129="FMMU","Todas_FMMU",AND(C129&lt;&gt;"",C129&lt;&gt;"FME",C129&lt;&gt;"FUNDOSAUDE",C129&lt;&gt;"FMAS",C129&lt;&gt;"NITPREV",C129&lt;&gt;"NITPREVFIN",C129&lt;&gt;"NITPREVPREV",C129&lt;&gt;"NITTRANS",C129&lt;&gt;"FUMTER",C129&lt;&gt;"FUHAB",C129&lt;&gt;"FMMU"),"DEMAIS"),"")</f>
        <v/>
      </c>
      <c r="T129" s="3" t="str">
        <f>IFERROR(VLOOKUP(S129,'Apoio CO - Pré-LOA 2024'!B:D,3,0),"")</f>
        <v/>
      </c>
      <c r="U129" s="3" t="str">
        <f>IFERROR(VLOOKUP(RIGHT(Tabela1[[#This Row],[Fonte de Recursos]],2),'Apoio - Fontes e Detalhamentos'!A:B,2,0),"")</f>
        <v/>
      </c>
      <c r="V129" s="143" t="str" cm="1">
        <f t="array" ref="V129">IFERROR(_xlfn.IFS(C129="FME",_xlfn.CONCAT(C129,"_CO_","FR_",LEFT(S129,3)),C129="FUNDOSAUDE",_xlfn.CONCAT(C129,"_CO_","FR_",LEFT(S129,3)),C129="FMAS",_xlfn.CONCAT(C129,"_CO_","FR_",LEFT(S129,3)),C129="NITPREV",_xlfn.CONCAT(C129,"_CO_","FR_",LEFT(S129,3)),C129="NITPREVFIN",_xlfn.CONCAT(C129,"_CO_","FR_",LEFT(S129,3)),C129="NITPREVPREV",_xlfn.CONCAT(C129,"_CO_","FR_",LEFT(S129,3)),C129="NITTRANS",_xlfn.CONCAT(C129,"_CO_","FR_",LEFT(S129,3)),C129="FUMTER",_xlfn.CONCAT(C129,"_CO_","FR_",LEFT(S129,3)),C129="FUHAB",_xlfn.CONCAT(C129,"_CO_","FR_",LEFT(S129,3)),C129="FMMU",_xlfn.CONCAT(C129,"_CO_","FR_",LEFT(S129,3)),Tabela1[[#This Row],[Classif Fonte]]="DEMAIS",_xlfn.CONCAT(Tabela1[[#This Row],[Classif Fonte]],"_CO_","FR_",LEFT(S129,3))),"")</f>
        <v/>
      </c>
      <c r="W129" s="145"/>
      <c r="X129" s="3" t="str">
        <f>IFERROR(VLOOKUP(W129,'Apoio CO - Pré-LOA 2024'!G:H,2,0),"")</f>
        <v/>
      </c>
      <c r="AB129" s="144"/>
      <c r="AK129" s="143" t="str">
        <f t="shared" si="31"/>
        <v>Meta_NA</v>
      </c>
      <c r="AM129" s="17" t="str">
        <f>IFERROR(VLOOKUP(AL129,'Apoio - Plano de Metas 2023'!C:D,2,0),"")</f>
        <v/>
      </c>
      <c r="AP129" s="143" t="str">
        <f t="shared" si="32"/>
        <v>Não apto</v>
      </c>
      <c r="AQ129" s="143" t="str">
        <f t="shared" si="33"/>
        <v>Não apto</v>
      </c>
      <c r="AR129" s="143" t="str">
        <f>IFERROR(VLOOKUP(C129,Função_Padrão!G:H,2,0),"Não apto")</f>
        <v>Não apto</v>
      </c>
      <c r="AS129" s="143" t="str">
        <f t="shared" si="34"/>
        <v>Não apto</v>
      </c>
      <c r="AT129" s="143" t="str">
        <f t="shared" si="35"/>
        <v>Não apto</v>
      </c>
      <c r="AU129" s="143" t="str">
        <f t="shared" si="36"/>
        <v>Não apto</v>
      </c>
      <c r="AV129" s="143" t="str">
        <f t="shared" si="37"/>
        <v>Não apto</v>
      </c>
      <c r="AW129" s="143" t="str">
        <f t="shared" si="38"/>
        <v>Não apto</v>
      </c>
      <c r="AX129" s="143" t="str">
        <f t="shared" si="39"/>
        <v>Não apto</v>
      </c>
      <c r="AY129" s="143" t="str">
        <f t="shared" si="40"/>
        <v>Não apto</v>
      </c>
    </row>
    <row r="130" spans="1:51" ht="69" customHeight="1">
      <c r="A130" s="3" t="str">
        <f ca="1">IF(Tabela1[[#This Row],[Sigla Unidade Orçamentária]]&lt;&gt;"",TEXT(COUNTIF(INDIRECT(TEXT("C3:C",0)&amp;ROW()),Tabela1[[#This Row],[Sigla Unidade Orçamentária]]),"000")&amp;"-"&amp;Tabela1[[#This Row],[Sigla Unidade Orçamentária]]&amp;"-PLOA24","")</f>
        <v/>
      </c>
      <c r="B130" s="3" t="str">
        <f>IF(C130&lt;&gt;"",_xlfn.XLOOKUP(C130,'Apoio - Lista de UOs'!$A$3:$A$80,'Apoio - Lista de UOs'!$C$3:$C$80),"")</f>
        <v/>
      </c>
      <c r="G130" s="3" t="str">
        <f>IFERROR(VLOOKUP(F130,'Apoio - Funções-Programas'!A:B,2,0),"")</f>
        <v/>
      </c>
      <c r="I130" s="3" t="str">
        <f>IFERROR(VLOOKUP(H130,'Apoio - Funções-Programas'!D:E,2,0),"")</f>
        <v/>
      </c>
      <c r="K130" s="3" t="str">
        <f>IFERROR(VLOOKUP(J130,'Apoio - Funções-Programas'!G:H,2,0),"")</f>
        <v/>
      </c>
      <c r="M130" s="3" t="str">
        <f>IFERROR(VLOOKUP(L130,'Apoio - Lista de ações'!A:B,2,0),"")</f>
        <v/>
      </c>
      <c r="P130" s="145"/>
      <c r="Q130" s="3" t="str">
        <f>IFERROR(VLOOKUP(P130,'Apoio - Lista de NDs'!$A$22:$B$106,2,0),"")</f>
        <v/>
      </c>
      <c r="R130" s="143" t="str" cm="1">
        <f t="array" ref="R130">IFERROR(_xlfn.IFS(C130="FME","Todas_FME",C130="FUNDOSAUDE","Todas_FUNDOSAUDE",C130="FMAS","Todas_FMAS",C130="NITPREV","Todas_NITPREV",C130="NITPREVFIN","Todas_NITPREVFIN",C130="NITPREVPREV","Todas_NITPREVPREV",C130="NITTRANS","Todas_NITTRANS",C130="FUMTER","Todas_FUMTER",C130="FUHAB","Todas_FUHAB",C130="FMMU","Todas_FMMU",AND(C130&lt;&gt;"",C130&lt;&gt;"FME",C130&lt;&gt;"FUNDOSAUDE",C130&lt;&gt;"FMAS",C130&lt;&gt;"NITPREV",C130&lt;&gt;"NITPREVFIN",C130&lt;&gt;"NITPREVPREV",C130&lt;&gt;"NITTRANS",C130&lt;&gt;"FUMTER",C130&lt;&gt;"FUHAB",C130&lt;&gt;"FMMU"),"DEMAIS"),"")</f>
        <v/>
      </c>
      <c r="T130" s="3" t="str">
        <f>IFERROR(VLOOKUP(S130,'Apoio CO - Pré-LOA 2024'!B:D,3,0),"")</f>
        <v/>
      </c>
      <c r="U130" s="3" t="str">
        <f>IFERROR(VLOOKUP(RIGHT(Tabela1[[#This Row],[Fonte de Recursos]],2),'Apoio - Fontes e Detalhamentos'!A:B,2,0),"")</f>
        <v/>
      </c>
      <c r="V130" s="143" t="str" cm="1">
        <f t="array" ref="V130">IFERROR(_xlfn.IFS(C130="FME",_xlfn.CONCAT(C130,"_CO_","FR_",LEFT(S130,3)),C130="FUNDOSAUDE",_xlfn.CONCAT(C130,"_CO_","FR_",LEFT(S130,3)),C130="FMAS",_xlfn.CONCAT(C130,"_CO_","FR_",LEFT(S130,3)),C130="NITPREV",_xlfn.CONCAT(C130,"_CO_","FR_",LEFT(S130,3)),C130="NITPREVFIN",_xlfn.CONCAT(C130,"_CO_","FR_",LEFT(S130,3)),C130="NITPREVPREV",_xlfn.CONCAT(C130,"_CO_","FR_",LEFT(S130,3)),C130="NITTRANS",_xlfn.CONCAT(C130,"_CO_","FR_",LEFT(S130,3)),C130="FUMTER",_xlfn.CONCAT(C130,"_CO_","FR_",LEFT(S130,3)),C130="FUHAB",_xlfn.CONCAT(C130,"_CO_","FR_",LEFT(S130,3)),C130="FMMU",_xlfn.CONCAT(C130,"_CO_","FR_",LEFT(S130,3)),Tabela1[[#This Row],[Classif Fonte]]="DEMAIS",_xlfn.CONCAT(Tabela1[[#This Row],[Classif Fonte]],"_CO_","FR_",LEFT(S130,3))),"")</f>
        <v/>
      </c>
      <c r="W130" s="145"/>
      <c r="X130" s="3" t="str">
        <f>IFERROR(VLOOKUP(W130,'Apoio CO - Pré-LOA 2024'!G:H,2,0),"")</f>
        <v/>
      </c>
      <c r="AB130" s="144"/>
      <c r="AK130" s="143" t="str">
        <f t="shared" si="31"/>
        <v>Meta_NA</v>
      </c>
      <c r="AM130" s="17" t="str">
        <f>IFERROR(VLOOKUP(AL130,'Apoio - Plano de Metas 2023'!C:D,2,0),"")</f>
        <v/>
      </c>
      <c r="AP130" s="143" t="str">
        <f t="shared" si="32"/>
        <v>Não apto</v>
      </c>
      <c r="AQ130" s="143" t="str">
        <f t="shared" si="33"/>
        <v>Não apto</v>
      </c>
      <c r="AR130" s="143" t="str">
        <f>IFERROR(VLOOKUP(C130,Função_Padrão!G:H,2,0),"Não apto")</f>
        <v>Não apto</v>
      </c>
      <c r="AS130" s="143" t="str">
        <f t="shared" si="34"/>
        <v>Não apto</v>
      </c>
      <c r="AT130" s="143" t="str">
        <f t="shared" si="35"/>
        <v>Não apto</v>
      </c>
      <c r="AU130" s="143" t="str">
        <f t="shared" si="36"/>
        <v>Não apto</v>
      </c>
      <c r="AV130" s="143" t="str">
        <f t="shared" si="37"/>
        <v>Não apto</v>
      </c>
      <c r="AW130" s="143" t="str">
        <f t="shared" si="38"/>
        <v>Não apto</v>
      </c>
      <c r="AX130" s="143" t="str">
        <f t="shared" si="39"/>
        <v>Não apto</v>
      </c>
      <c r="AY130" s="143" t="str">
        <f t="shared" si="40"/>
        <v>Não apto</v>
      </c>
    </row>
    <row r="131" spans="1:51" ht="69" customHeight="1">
      <c r="A131" s="3" t="str">
        <f ca="1">IF(Tabela1[[#This Row],[Sigla Unidade Orçamentária]]&lt;&gt;"",TEXT(COUNTIF(INDIRECT(TEXT("C3:C",0)&amp;ROW()),Tabela1[[#This Row],[Sigla Unidade Orçamentária]]),"000")&amp;"-"&amp;Tabela1[[#This Row],[Sigla Unidade Orçamentária]]&amp;"-PLOA24","")</f>
        <v/>
      </c>
      <c r="B131" s="3" t="str">
        <f>IF(C131&lt;&gt;"",_xlfn.XLOOKUP(C131,'Apoio - Lista de UOs'!$A$3:$A$80,'Apoio - Lista de UOs'!$C$3:$C$80),"")</f>
        <v/>
      </c>
      <c r="G131" s="3" t="str">
        <f>IFERROR(VLOOKUP(F131,'Apoio - Funções-Programas'!A:B,2,0),"")</f>
        <v/>
      </c>
      <c r="I131" s="3" t="str">
        <f>IFERROR(VLOOKUP(H131,'Apoio - Funções-Programas'!D:E,2,0),"")</f>
        <v/>
      </c>
      <c r="K131" s="3" t="str">
        <f>IFERROR(VLOOKUP(J131,'Apoio - Funções-Programas'!G:H,2,0),"")</f>
        <v/>
      </c>
      <c r="M131" s="3" t="str">
        <f>IFERROR(VLOOKUP(L131,'Apoio - Lista de ações'!A:B,2,0),"")</f>
        <v/>
      </c>
      <c r="P131" s="145"/>
      <c r="Q131" s="3" t="str">
        <f>IFERROR(VLOOKUP(P131,'Apoio - Lista de NDs'!$A$22:$B$106,2,0),"")</f>
        <v/>
      </c>
      <c r="R131" s="143" t="str" cm="1">
        <f t="array" ref="R131">IFERROR(_xlfn.IFS(C131="FME","Todas_FME",C131="FUNDOSAUDE","Todas_FUNDOSAUDE",C131="FMAS","Todas_FMAS",C131="NITPREV","Todas_NITPREV",C131="NITPREVFIN","Todas_NITPREVFIN",C131="NITPREVPREV","Todas_NITPREVPREV",C131="NITTRANS","Todas_NITTRANS",C131="FUMTER","Todas_FUMTER",C131="FUHAB","Todas_FUHAB",C131="FMMU","Todas_FMMU",AND(C131&lt;&gt;"",C131&lt;&gt;"FME",C131&lt;&gt;"FUNDOSAUDE",C131&lt;&gt;"FMAS",C131&lt;&gt;"NITPREV",C131&lt;&gt;"NITPREVFIN",C131&lt;&gt;"NITPREVPREV",C131&lt;&gt;"NITTRANS",C131&lt;&gt;"FUMTER",C131&lt;&gt;"FUHAB",C131&lt;&gt;"FMMU"),"DEMAIS"),"")</f>
        <v/>
      </c>
      <c r="T131" s="3" t="str">
        <f>IFERROR(VLOOKUP(S131,'Apoio CO - Pré-LOA 2024'!B:D,3,0),"")</f>
        <v/>
      </c>
      <c r="U131" s="3" t="str">
        <f>IFERROR(VLOOKUP(RIGHT(Tabela1[[#This Row],[Fonte de Recursos]],2),'Apoio - Fontes e Detalhamentos'!A:B,2,0),"")</f>
        <v/>
      </c>
      <c r="V131" s="143" t="str" cm="1">
        <f t="array" ref="V131">IFERROR(_xlfn.IFS(C131="FME",_xlfn.CONCAT(C131,"_CO_","FR_",LEFT(S131,3)),C131="FUNDOSAUDE",_xlfn.CONCAT(C131,"_CO_","FR_",LEFT(S131,3)),C131="FMAS",_xlfn.CONCAT(C131,"_CO_","FR_",LEFT(S131,3)),C131="NITPREV",_xlfn.CONCAT(C131,"_CO_","FR_",LEFT(S131,3)),C131="NITPREVFIN",_xlfn.CONCAT(C131,"_CO_","FR_",LEFT(S131,3)),C131="NITPREVPREV",_xlfn.CONCAT(C131,"_CO_","FR_",LEFT(S131,3)),C131="NITTRANS",_xlfn.CONCAT(C131,"_CO_","FR_",LEFT(S131,3)),C131="FUMTER",_xlfn.CONCAT(C131,"_CO_","FR_",LEFT(S131,3)),C131="FUHAB",_xlfn.CONCAT(C131,"_CO_","FR_",LEFT(S131,3)),C131="FMMU",_xlfn.CONCAT(C131,"_CO_","FR_",LEFT(S131,3)),Tabela1[[#This Row],[Classif Fonte]]="DEMAIS",_xlfn.CONCAT(Tabela1[[#This Row],[Classif Fonte]],"_CO_","FR_",LEFT(S131,3))),"")</f>
        <v/>
      </c>
      <c r="W131" s="145"/>
      <c r="X131" s="3" t="str">
        <f>IFERROR(VLOOKUP(W131,'Apoio CO - Pré-LOA 2024'!G:H,2,0),"")</f>
        <v/>
      </c>
      <c r="AB131" s="144"/>
      <c r="AK131" s="143" t="str">
        <f t="shared" ref="AK131:AK150" si="41">IFERROR(IF(OR(C131="FME",C131="SME"),"Meta_Educ",IF(OR(C131="SMARHS",C131="FMCA"),"Meta_MeioA",IF(OR(C131="FUNDOSAUDE",C131="SMS",C131="FUNDACAOSAUDE"),"Meta_Saude",IF(C131="CGM","Meta_CGM",IF(C131="CLIN","Meta_CLIN",IF(C131="EGP","Meta_EGP",IF(C131="EMUSA","Meta_EMUSA",IF(C131="FAN","Meta_FAN",IF(C131="FUMTER","Meta_FUMTER",IF(C131="NELTUR","Meta_NELTUR",IF(C131="NITPREV","Meta_NITPREV",IF(C131="NITTRANS","Meta_NITTRANS",IF(C131="PGM","Meta_PGM",IF(C131="SAE","Meta_SAE",IF(C131="SECLIMA","Meta_SECLIMA",IF(C131="SECONSER","Meta_SECONSER",IF(C131="SEDEN","Meta_SEDEN",IF(C131="SEMPAS","Meta_SEMPAS",IF(C131="SEMUG","Meta_SEMUG",IF(C131="SEOP","Meta_SEOP",IF(C131="SEPLAG","Meta_SEPLAG",IF(C131="SEXEC","Meta_SEXEC",IF(C131="SMA","Meta_SMA",IF(C131="SMAC","SMAC",IF(C131="SMARHS","Meta_SMARHS",IF(OR(C131="SMASES",C131="FMAS"),"Meta_Assist",IF(C131="SMC","Meta_SMC",IF(C131="SMCTI","Meta_SMCTI",IF(C131="SMDC","Meta_SMDC",IF(C131="SMDCG","Meta_SMDCG",IF(C131="SMDH","Meta_SMDH",IF(C131="SMEL","Meta_SMEL",IF(C131="SMF","Meta_SMF",IF(OR(C131="SMHRF",C131="FUHAB"),"Meta_Habit",IF(C131="SMID","Meta_SMID",IF(C131="SMO","Meta_SMO",IF(C131="SMU","Meta_SMU""","Meta_NA"))))))))))))))))))))))))))))))))))))),"N/A")</f>
        <v>Meta_NA</v>
      </c>
      <c r="AM131" s="17" t="str">
        <f>IFERROR(VLOOKUP(AL131,'Apoio - Plano de Metas 2023'!C:D,2,0),"")</f>
        <v/>
      </c>
      <c r="AP131" s="143" t="str">
        <f t="shared" ref="AP131:AP150" si="42">IF(C131&lt;&gt;"","AptoCatPO","Não apto")</f>
        <v>Não apto</v>
      </c>
      <c r="AQ131" s="143" t="str">
        <f t="shared" ref="AQ131:AQ150" si="43">IF(AND(C131&lt;&gt;"",D131&lt;&gt;""),"AptoSubcatPO","Não apto")</f>
        <v>Não apto</v>
      </c>
      <c r="AR131" s="143" t="str">
        <f>IFERROR(VLOOKUP(C131,Função_Padrão!G:H,2,0),"Não apto")</f>
        <v>Não apto</v>
      </c>
      <c r="AS131" s="143" t="str">
        <f t="shared" ref="AS131:AS150" si="44">IF(AND(C131&lt;&gt;"",D131&lt;&gt;"",E131&lt;&gt;""),AR131,"Não apto")</f>
        <v>Não apto</v>
      </c>
      <c r="AT131" s="143" t="str">
        <f t="shared" ref="AT131:AT150" si="45">IF(AND(C131&lt;&gt;"",D131&lt;&gt;"",E131&lt;&gt;"",F131&lt;&gt;""),"AptoSubfunc","Não apto")</f>
        <v>Não apto</v>
      </c>
      <c r="AU131" s="143" t="str">
        <f t="shared" ref="AU131:AU150" si="46">IF(AND(C131&lt;&gt;"",D131&lt;&gt;"",E131&lt;&gt;"",F131&lt;&gt;"",H131&lt;&gt;""),"AptoProg","Não apto")</f>
        <v>Não apto</v>
      </c>
      <c r="AV131" s="143" t="str">
        <f t="shared" ref="AV131:AV150" si="47">IF(AND(C131&lt;&gt;"",D131&lt;&gt;"",E131&lt;&gt;"",F131&lt;&gt;"",H131&lt;&gt;"",J131&lt;&gt;""),"AptoAcao","Não apto")</f>
        <v>Não apto</v>
      </c>
      <c r="AW131" s="143" t="str">
        <f t="shared" ref="AW131:AW150" si="48">IF(AND(C131&lt;&gt;"",D131&lt;&gt;"",E131&lt;&gt;"",F131&lt;&gt;"",H131&lt;&gt;"",J131&lt;&gt;"",L131&lt;&gt;""),"AptoGND","Não apto")</f>
        <v>Não apto</v>
      </c>
      <c r="AX131" s="143" t="str">
        <f t="shared" ref="AX131:AX150" si="49">IF(AND(C131&lt;&gt;"",D131&lt;&gt;"",E131&lt;&gt;"",F131&lt;&gt;"",H131&lt;&gt;"",J131&lt;&gt;"",L131&lt;&gt;"",N131&lt;&gt;""),"AptoModApl","Não apto")</f>
        <v>Não apto</v>
      </c>
      <c r="AY131" s="143" t="str">
        <f t="shared" ref="AY131:AY150" si="50">IF(AND(C131&lt;&gt;"",D131&lt;&gt;"",E131&lt;&gt;"",F131&lt;&gt;"",H131&lt;&gt;"",J131&lt;&gt;"",L131&lt;&gt;"",N131&lt;&gt;"",O131&lt;&gt;""),"AptoElemDesp","Não apto")</f>
        <v>Não apto</v>
      </c>
    </row>
    <row r="132" spans="1:51" ht="69" customHeight="1">
      <c r="A132" s="3" t="str">
        <f ca="1">IF(Tabela1[[#This Row],[Sigla Unidade Orçamentária]]&lt;&gt;"",TEXT(COUNTIF(INDIRECT(TEXT("C3:C",0)&amp;ROW()),Tabela1[[#This Row],[Sigla Unidade Orçamentária]]),"000")&amp;"-"&amp;Tabela1[[#This Row],[Sigla Unidade Orçamentária]]&amp;"-PLOA24","")</f>
        <v/>
      </c>
      <c r="B132" s="3" t="str">
        <f>IF(C132&lt;&gt;"",_xlfn.XLOOKUP(C132,'Apoio - Lista de UOs'!$A$3:$A$80,'Apoio - Lista de UOs'!$C$3:$C$80),"")</f>
        <v/>
      </c>
      <c r="G132" s="3" t="str">
        <f>IFERROR(VLOOKUP(F132,'Apoio - Funções-Programas'!A:B,2,0),"")</f>
        <v/>
      </c>
      <c r="I132" s="3" t="str">
        <f>IFERROR(VLOOKUP(H132,'Apoio - Funções-Programas'!D:E,2,0),"")</f>
        <v/>
      </c>
      <c r="K132" s="3" t="str">
        <f>IFERROR(VLOOKUP(J132,'Apoio - Funções-Programas'!G:H,2,0),"")</f>
        <v/>
      </c>
      <c r="M132" s="3" t="str">
        <f>IFERROR(VLOOKUP(L132,'Apoio - Lista de ações'!A:B,2,0),"")</f>
        <v/>
      </c>
      <c r="P132" s="145"/>
      <c r="Q132" s="3" t="str">
        <f>IFERROR(VLOOKUP(P132,'Apoio - Lista de NDs'!$A$22:$B$106,2,0),"")</f>
        <v/>
      </c>
      <c r="R132" s="143" t="str" cm="1">
        <f t="array" ref="R132">IFERROR(_xlfn.IFS(C132="FME","Todas_FME",C132="FUNDOSAUDE","Todas_FUNDOSAUDE",C132="FMAS","Todas_FMAS",C132="NITPREV","Todas_NITPREV",C132="NITPREVFIN","Todas_NITPREVFIN",C132="NITPREVPREV","Todas_NITPREVPREV",C132="NITTRANS","Todas_NITTRANS",C132="FUMTER","Todas_FUMTER",C132="FUHAB","Todas_FUHAB",C132="FMMU","Todas_FMMU",AND(C132&lt;&gt;"",C132&lt;&gt;"FME",C132&lt;&gt;"FUNDOSAUDE",C132&lt;&gt;"FMAS",C132&lt;&gt;"NITPREV",C132&lt;&gt;"NITPREVFIN",C132&lt;&gt;"NITPREVPREV",C132&lt;&gt;"NITTRANS",C132&lt;&gt;"FUMTER",C132&lt;&gt;"FUHAB",C132&lt;&gt;"FMMU"),"DEMAIS"),"")</f>
        <v/>
      </c>
      <c r="T132" s="3" t="str">
        <f>IFERROR(VLOOKUP(S132,'Apoio CO - Pré-LOA 2024'!B:D,3,0),"")</f>
        <v/>
      </c>
      <c r="U132" s="3" t="str">
        <f>IFERROR(VLOOKUP(RIGHT(Tabela1[[#This Row],[Fonte de Recursos]],2),'Apoio - Fontes e Detalhamentos'!A:B,2,0),"")</f>
        <v/>
      </c>
      <c r="V132" s="143" t="str" cm="1">
        <f t="array" ref="V132">IFERROR(_xlfn.IFS(C132="FME",_xlfn.CONCAT(C132,"_CO_","FR_",LEFT(S132,3)),C132="FUNDOSAUDE",_xlfn.CONCAT(C132,"_CO_","FR_",LEFT(S132,3)),C132="FMAS",_xlfn.CONCAT(C132,"_CO_","FR_",LEFT(S132,3)),C132="NITPREV",_xlfn.CONCAT(C132,"_CO_","FR_",LEFT(S132,3)),C132="NITPREVFIN",_xlfn.CONCAT(C132,"_CO_","FR_",LEFT(S132,3)),C132="NITPREVPREV",_xlfn.CONCAT(C132,"_CO_","FR_",LEFT(S132,3)),C132="NITTRANS",_xlfn.CONCAT(C132,"_CO_","FR_",LEFT(S132,3)),C132="FUMTER",_xlfn.CONCAT(C132,"_CO_","FR_",LEFT(S132,3)),C132="FUHAB",_xlfn.CONCAT(C132,"_CO_","FR_",LEFT(S132,3)),C132="FMMU",_xlfn.CONCAT(C132,"_CO_","FR_",LEFT(S132,3)),Tabela1[[#This Row],[Classif Fonte]]="DEMAIS",_xlfn.CONCAT(Tabela1[[#This Row],[Classif Fonte]],"_CO_","FR_",LEFT(S132,3))),"")</f>
        <v/>
      </c>
      <c r="W132" s="145"/>
      <c r="X132" s="3" t="str">
        <f>IFERROR(VLOOKUP(W132,'Apoio CO - Pré-LOA 2024'!G:H,2,0),"")</f>
        <v/>
      </c>
      <c r="AB132" s="144"/>
      <c r="AK132" s="143" t="str">
        <f t="shared" si="41"/>
        <v>Meta_NA</v>
      </c>
      <c r="AM132" s="17" t="str">
        <f>IFERROR(VLOOKUP(AL132,'Apoio - Plano de Metas 2023'!C:D,2,0),"")</f>
        <v/>
      </c>
      <c r="AP132" s="143" t="str">
        <f t="shared" si="42"/>
        <v>Não apto</v>
      </c>
      <c r="AQ132" s="143" t="str">
        <f t="shared" si="43"/>
        <v>Não apto</v>
      </c>
      <c r="AR132" s="143" t="str">
        <f>IFERROR(VLOOKUP(C132,Função_Padrão!G:H,2,0),"Não apto")</f>
        <v>Não apto</v>
      </c>
      <c r="AS132" s="143" t="str">
        <f t="shared" si="44"/>
        <v>Não apto</v>
      </c>
      <c r="AT132" s="143" t="str">
        <f t="shared" si="45"/>
        <v>Não apto</v>
      </c>
      <c r="AU132" s="143" t="str">
        <f t="shared" si="46"/>
        <v>Não apto</v>
      </c>
      <c r="AV132" s="143" t="str">
        <f t="shared" si="47"/>
        <v>Não apto</v>
      </c>
      <c r="AW132" s="143" t="str">
        <f t="shared" si="48"/>
        <v>Não apto</v>
      </c>
      <c r="AX132" s="143" t="str">
        <f t="shared" si="49"/>
        <v>Não apto</v>
      </c>
      <c r="AY132" s="143" t="str">
        <f t="shared" si="50"/>
        <v>Não apto</v>
      </c>
    </row>
    <row r="133" spans="1:51" ht="69" customHeight="1">
      <c r="A133" s="3" t="str">
        <f ca="1">IF(Tabela1[[#This Row],[Sigla Unidade Orçamentária]]&lt;&gt;"",TEXT(COUNTIF(INDIRECT(TEXT("C3:C",0)&amp;ROW()),Tabela1[[#This Row],[Sigla Unidade Orçamentária]]),"000")&amp;"-"&amp;Tabela1[[#This Row],[Sigla Unidade Orçamentária]]&amp;"-PLOA24","")</f>
        <v/>
      </c>
      <c r="B133" s="3" t="str">
        <f>IF(C133&lt;&gt;"",_xlfn.XLOOKUP(C133,'Apoio - Lista de UOs'!$A$3:$A$80,'Apoio - Lista de UOs'!$C$3:$C$80),"")</f>
        <v/>
      </c>
      <c r="G133" s="3" t="str">
        <f>IFERROR(VLOOKUP(F133,'Apoio - Funções-Programas'!A:B,2,0),"")</f>
        <v/>
      </c>
      <c r="I133" s="3" t="str">
        <f>IFERROR(VLOOKUP(H133,'Apoio - Funções-Programas'!D:E,2,0),"")</f>
        <v/>
      </c>
      <c r="K133" s="3" t="str">
        <f>IFERROR(VLOOKUP(J133,'Apoio - Funções-Programas'!G:H,2,0),"")</f>
        <v/>
      </c>
      <c r="M133" s="3" t="str">
        <f>IFERROR(VLOOKUP(L133,'Apoio - Lista de ações'!A:B,2,0),"")</f>
        <v/>
      </c>
      <c r="P133" s="145"/>
      <c r="Q133" s="3" t="str">
        <f>IFERROR(VLOOKUP(P133,'Apoio - Lista de NDs'!$A$22:$B$106,2,0),"")</f>
        <v/>
      </c>
      <c r="R133" s="143" t="str" cm="1">
        <f t="array" ref="R133">IFERROR(_xlfn.IFS(C133="FME","Todas_FME",C133="FUNDOSAUDE","Todas_FUNDOSAUDE",C133="FMAS","Todas_FMAS",C133="NITPREV","Todas_NITPREV",C133="NITPREVFIN","Todas_NITPREVFIN",C133="NITPREVPREV","Todas_NITPREVPREV",C133="NITTRANS","Todas_NITTRANS",C133="FUMTER","Todas_FUMTER",C133="FUHAB","Todas_FUHAB",C133="FMMU","Todas_FMMU",AND(C133&lt;&gt;"",C133&lt;&gt;"FME",C133&lt;&gt;"FUNDOSAUDE",C133&lt;&gt;"FMAS",C133&lt;&gt;"NITPREV",C133&lt;&gt;"NITPREVFIN",C133&lt;&gt;"NITPREVPREV",C133&lt;&gt;"NITTRANS",C133&lt;&gt;"FUMTER",C133&lt;&gt;"FUHAB",C133&lt;&gt;"FMMU"),"DEMAIS"),"")</f>
        <v/>
      </c>
      <c r="T133" s="3" t="str">
        <f>IFERROR(VLOOKUP(S133,'Apoio CO - Pré-LOA 2024'!B:D,3,0),"")</f>
        <v/>
      </c>
      <c r="U133" s="3" t="str">
        <f>IFERROR(VLOOKUP(RIGHT(Tabela1[[#This Row],[Fonte de Recursos]],2),'Apoio - Fontes e Detalhamentos'!A:B,2,0),"")</f>
        <v/>
      </c>
      <c r="V133" s="143" t="str" cm="1">
        <f t="array" ref="V133">IFERROR(_xlfn.IFS(C133="FME",_xlfn.CONCAT(C133,"_CO_","FR_",LEFT(S133,3)),C133="FUNDOSAUDE",_xlfn.CONCAT(C133,"_CO_","FR_",LEFT(S133,3)),C133="FMAS",_xlfn.CONCAT(C133,"_CO_","FR_",LEFT(S133,3)),C133="NITPREV",_xlfn.CONCAT(C133,"_CO_","FR_",LEFT(S133,3)),C133="NITPREVFIN",_xlfn.CONCAT(C133,"_CO_","FR_",LEFT(S133,3)),C133="NITPREVPREV",_xlfn.CONCAT(C133,"_CO_","FR_",LEFT(S133,3)),C133="NITTRANS",_xlfn.CONCAT(C133,"_CO_","FR_",LEFT(S133,3)),C133="FUMTER",_xlfn.CONCAT(C133,"_CO_","FR_",LEFT(S133,3)),C133="FUHAB",_xlfn.CONCAT(C133,"_CO_","FR_",LEFT(S133,3)),C133="FMMU",_xlfn.CONCAT(C133,"_CO_","FR_",LEFT(S133,3)),Tabela1[[#This Row],[Classif Fonte]]="DEMAIS",_xlfn.CONCAT(Tabela1[[#This Row],[Classif Fonte]],"_CO_","FR_",LEFT(S133,3))),"")</f>
        <v/>
      </c>
      <c r="W133" s="145"/>
      <c r="X133" s="3" t="str">
        <f>IFERROR(VLOOKUP(W133,'Apoio CO - Pré-LOA 2024'!G:H,2,0),"")</f>
        <v/>
      </c>
      <c r="AB133" s="144"/>
      <c r="AK133" s="143" t="str">
        <f t="shared" si="41"/>
        <v>Meta_NA</v>
      </c>
      <c r="AM133" s="17" t="str">
        <f>IFERROR(VLOOKUP(AL133,'Apoio - Plano de Metas 2023'!C:D,2,0),"")</f>
        <v/>
      </c>
      <c r="AP133" s="143" t="str">
        <f t="shared" si="42"/>
        <v>Não apto</v>
      </c>
      <c r="AQ133" s="143" t="str">
        <f t="shared" si="43"/>
        <v>Não apto</v>
      </c>
      <c r="AR133" s="143" t="str">
        <f>IFERROR(VLOOKUP(C133,Função_Padrão!G:H,2,0),"Não apto")</f>
        <v>Não apto</v>
      </c>
      <c r="AS133" s="143" t="str">
        <f t="shared" si="44"/>
        <v>Não apto</v>
      </c>
      <c r="AT133" s="143" t="str">
        <f t="shared" si="45"/>
        <v>Não apto</v>
      </c>
      <c r="AU133" s="143" t="str">
        <f t="shared" si="46"/>
        <v>Não apto</v>
      </c>
      <c r="AV133" s="143" t="str">
        <f t="shared" si="47"/>
        <v>Não apto</v>
      </c>
      <c r="AW133" s="143" t="str">
        <f t="shared" si="48"/>
        <v>Não apto</v>
      </c>
      <c r="AX133" s="143" t="str">
        <f t="shared" si="49"/>
        <v>Não apto</v>
      </c>
      <c r="AY133" s="143" t="str">
        <f t="shared" si="50"/>
        <v>Não apto</v>
      </c>
    </row>
    <row r="134" spans="1:51" ht="69" customHeight="1">
      <c r="A134" s="3" t="str">
        <f ca="1">IF(Tabela1[[#This Row],[Sigla Unidade Orçamentária]]&lt;&gt;"",TEXT(COUNTIF(INDIRECT(TEXT("C3:C",0)&amp;ROW()),Tabela1[[#This Row],[Sigla Unidade Orçamentária]]),"000")&amp;"-"&amp;Tabela1[[#This Row],[Sigla Unidade Orçamentária]]&amp;"-PLOA24","")</f>
        <v/>
      </c>
      <c r="B134" s="3" t="str">
        <f>IF(C134&lt;&gt;"",_xlfn.XLOOKUP(C134,'Apoio - Lista de UOs'!$A$3:$A$80,'Apoio - Lista de UOs'!$C$3:$C$80),"")</f>
        <v/>
      </c>
      <c r="G134" s="3" t="str">
        <f>IFERROR(VLOOKUP(F134,'Apoio - Funções-Programas'!A:B,2,0),"")</f>
        <v/>
      </c>
      <c r="I134" s="3" t="str">
        <f>IFERROR(VLOOKUP(H134,'Apoio - Funções-Programas'!D:E,2,0),"")</f>
        <v/>
      </c>
      <c r="K134" s="3" t="str">
        <f>IFERROR(VLOOKUP(J134,'Apoio - Funções-Programas'!G:H,2,0),"")</f>
        <v/>
      </c>
      <c r="M134" s="3" t="str">
        <f>IFERROR(VLOOKUP(L134,'Apoio - Lista de ações'!A:B,2,0),"")</f>
        <v/>
      </c>
      <c r="P134" s="145"/>
      <c r="Q134" s="3" t="str">
        <f>IFERROR(VLOOKUP(P134,'Apoio - Lista de NDs'!$A$22:$B$106,2,0),"")</f>
        <v/>
      </c>
      <c r="R134" s="143" t="str" cm="1">
        <f t="array" ref="R134">IFERROR(_xlfn.IFS(C134="FME","Todas_FME",C134="FUNDOSAUDE","Todas_FUNDOSAUDE",C134="FMAS","Todas_FMAS",C134="NITPREV","Todas_NITPREV",C134="NITPREVFIN","Todas_NITPREVFIN",C134="NITPREVPREV","Todas_NITPREVPREV",C134="NITTRANS","Todas_NITTRANS",C134="FUMTER","Todas_FUMTER",C134="FUHAB","Todas_FUHAB",C134="FMMU","Todas_FMMU",AND(C134&lt;&gt;"",C134&lt;&gt;"FME",C134&lt;&gt;"FUNDOSAUDE",C134&lt;&gt;"FMAS",C134&lt;&gt;"NITPREV",C134&lt;&gt;"NITPREVFIN",C134&lt;&gt;"NITPREVPREV",C134&lt;&gt;"NITTRANS",C134&lt;&gt;"FUMTER",C134&lt;&gt;"FUHAB",C134&lt;&gt;"FMMU"),"DEMAIS"),"")</f>
        <v/>
      </c>
      <c r="T134" s="3" t="str">
        <f>IFERROR(VLOOKUP(S134,'Apoio CO - Pré-LOA 2024'!B:D,3,0),"")</f>
        <v/>
      </c>
      <c r="U134" s="3" t="str">
        <f>IFERROR(VLOOKUP(RIGHT(Tabela1[[#This Row],[Fonte de Recursos]],2),'Apoio - Fontes e Detalhamentos'!A:B,2,0),"")</f>
        <v/>
      </c>
      <c r="V134" s="143" t="str" cm="1">
        <f t="array" ref="V134">IFERROR(_xlfn.IFS(C134="FME",_xlfn.CONCAT(C134,"_CO_","FR_",LEFT(S134,3)),C134="FUNDOSAUDE",_xlfn.CONCAT(C134,"_CO_","FR_",LEFT(S134,3)),C134="FMAS",_xlfn.CONCAT(C134,"_CO_","FR_",LEFT(S134,3)),C134="NITPREV",_xlfn.CONCAT(C134,"_CO_","FR_",LEFT(S134,3)),C134="NITPREVFIN",_xlfn.CONCAT(C134,"_CO_","FR_",LEFT(S134,3)),C134="NITPREVPREV",_xlfn.CONCAT(C134,"_CO_","FR_",LEFT(S134,3)),C134="NITTRANS",_xlfn.CONCAT(C134,"_CO_","FR_",LEFT(S134,3)),C134="FUMTER",_xlfn.CONCAT(C134,"_CO_","FR_",LEFT(S134,3)),C134="FUHAB",_xlfn.CONCAT(C134,"_CO_","FR_",LEFT(S134,3)),C134="FMMU",_xlfn.CONCAT(C134,"_CO_","FR_",LEFT(S134,3)),Tabela1[[#This Row],[Classif Fonte]]="DEMAIS",_xlfn.CONCAT(Tabela1[[#This Row],[Classif Fonte]],"_CO_","FR_",LEFT(S134,3))),"")</f>
        <v/>
      </c>
      <c r="W134" s="145"/>
      <c r="X134" s="3" t="str">
        <f>IFERROR(VLOOKUP(W134,'Apoio CO - Pré-LOA 2024'!G:H,2,0),"")</f>
        <v/>
      </c>
      <c r="AB134" s="144"/>
      <c r="AK134" s="143" t="str">
        <f t="shared" si="41"/>
        <v>Meta_NA</v>
      </c>
      <c r="AM134" s="17" t="str">
        <f>IFERROR(VLOOKUP(AL134,'Apoio - Plano de Metas 2023'!C:D,2,0),"")</f>
        <v/>
      </c>
      <c r="AP134" s="143" t="str">
        <f t="shared" si="42"/>
        <v>Não apto</v>
      </c>
      <c r="AQ134" s="143" t="str">
        <f t="shared" si="43"/>
        <v>Não apto</v>
      </c>
      <c r="AR134" s="143" t="str">
        <f>IFERROR(VLOOKUP(C134,Função_Padrão!G:H,2,0),"Não apto")</f>
        <v>Não apto</v>
      </c>
      <c r="AS134" s="143" t="str">
        <f t="shared" si="44"/>
        <v>Não apto</v>
      </c>
      <c r="AT134" s="143" t="str">
        <f t="shared" si="45"/>
        <v>Não apto</v>
      </c>
      <c r="AU134" s="143" t="str">
        <f t="shared" si="46"/>
        <v>Não apto</v>
      </c>
      <c r="AV134" s="143" t="str">
        <f t="shared" si="47"/>
        <v>Não apto</v>
      </c>
      <c r="AW134" s="143" t="str">
        <f t="shared" si="48"/>
        <v>Não apto</v>
      </c>
      <c r="AX134" s="143" t="str">
        <f t="shared" si="49"/>
        <v>Não apto</v>
      </c>
      <c r="AY134" s="143" t="str">
        <f t="shared" si="50"/>
        <v>Não apto</v>
      </c>
    </row>
    <row r="135" spans="1:51" ht="69" customHeight="1">
      <c r="A135" s="3" t="str">
        <f ca="1">IF(Tabela1[[#This Row],[Sigla Unidade Orçamentária]]&lt;&gt;"",TEXT(COUNTIF(INDIRECT(TEXT("C3:C",0)&amp;ROW()),Tabela1[[#This Row],[Sigla Unidade Orçamentária]]),"000")&amp;"-"&amp;Tabela1[[#This Row],[Sigla Unidade Orçamentária]]&amp;"-PLOA24","")</f>
        <v/>
      </c>
      <c r="B135" s="3" t="str">
        <f>IF(C135&lt;&gt;"",_xlfn.XLOOKUP(C135,'Apoio - Lista de UOs'!$A$3:$A$80,'Apoio - Lista de UOs'!$C$3:$C$80),"")</f>
        <v/>
      </c>
      <c r="G135" s="3" t="str">
        <f>IFERROR(VLOOKUP(F135,'Apoio - Funções-Programas'!A:B,2,0),"")</f>
        <v/>
      </c>
      <c r="I135" s="3" t="str">
        <f>IFERROR(VLOOKUP(H135,'Apoio - Funções-Programas'!D:E,2,0),"")</f>
        <v/>
      </c>
      <c r="K135" s="3" t="str">
        <f>IFERROR(VLOOKUP(J135,'Apoio - Funções-Programas'!G:H,2,0),"")</f>
        <v/>
      </c>
      <c r="M135" s="3" t="str">
        <f>IFERROR(VLOOKUP(L135,'Apoio - Lista de ações'!A:B,2,0),"")</f>
        <v/>
      </c>
      <c r="P135" s="145"/>
      <c r="Q135" s="3" t="str">
        <f>IFERROR(VLOOKUP(P135,'Apoio - Lista de NDs'!$A$22:$B$106,2,0),"")</f>
        <v/>
      </c>
      <c r="R135" s="143" t="str" cm="1">
        <f t="array" ref="R135">IFERROR(_xlfn.IFS(C135="FME","Todas_FME",C135="FUNDOSAUDE","Todas_FUNDOSAUDE",C135="FMAS","Todas_FMAS",C135="NITPREV","Todas_NITPREV",C135="NITPREVFIN","Todas_NITPREVFIN",C135="NITPREVPREV","Todas_NITPREVPREV",C135="NITTRANS","Todas_NITTRANS",C135="FUMTER","Todas_FUMTER",C135="FUHAB","Todas_FUHAB",C135="FMMU","Todas_FMMU",AND(C135&lt;&gt;"",C135&lt;&gt;"FME",C135&lt;&gt;"FUNDOSAUDE",C135&lt;&gt;"FMAS",C135&lt;&gt;"NITPREV",C135&lt;&gt;"NITPREVFIN",C135&lt;&gt;"NITPREVPREV",C135&lt;&gt;"NITTRANS",C135&lt;&gt;"FUMTER",C135&lt;&gt;"FUHAB",C135&lt;&gt;"FMMU"),"DEMAIS"),"")</f>
        <v/>
      </c>
      <c r="T135" s="3" t="str">
        <f>IFERROR(VLOOKUP(S135,'Apoio CO - Pré-LOA 2024'!B:D,3,0),"")</f>
        <v/>
      </c>
      <c r="U135" s="3" t="str">
        <f>IFERROR(VLOOKUP(RIGHT(Tabela1[[#This Row],[Fonte de Recursos]],2),'Apoio - Fontes e Detalhamentos'!A:B,2,0),"")</f>
        <v/>
      </c>
      <c r="V135" s="143" t="str" cm="1">
        <f t="array" ref="V135">IFERROR(_xlfn.IFS(C135="FME",_xlfn.CONCAT(C135,"_CO_","FR_",LEFT(S135,3)),C135="FUNDOSAUDE",_xlfn.CONCAT(C135,"_CO_","FR_",LEFT(S135,3)),C135="FMAS",_xlfn.CONCAT(C135,"_CO_","FR_",LEFT(S135,3)),C135="NITPREV",_xlfn.CONCAT(C135,"_CO_","FR_",LEFT(S135,3)),C135="NITPREVFIN",_xlfn.CONCAT(C135,"_CO_","FR_",LEFT(S135,3)),C135="NITPREVPREV",_xlfn.CONCAT(C135,"_CO_","FR_",LEFT(S135,3)),C135="NITTRANS",_xlfn.CONCAT(C135,"_CO_","FR_",LEFT(S135,3)),C135="FUMTER",_xlfn.CONCAT(C135,"_CO_","FR_",LEFT(S135,3)),C135="FUHAB",_xlfn.CONCAT(C135,"_CO_","FR_",LEFT(S135,3)),C135="FMMU",_xlfn.CONCAT(C135,"_CO_","FR_",LEFT(S135,3)),Tabela1[[#This Row],[Classif Fonte]]="DEMAIS",_xlfn.CONCAT(Tabela1[[#This Row],[Classif Fonte]],"_CO_","FR_",LEFT(S135,3))),"")</f>
        <v/>
      </c>
      <c r="W135" s="145"/>
      <c r="X135" s="3" t="str">
        <f>IFERROR(VLOOKUP(W135,'Apoio CO - Pré-LOA 2024'!G:H,2,0),"")</f>
        <v/>
      </c>
      <c r="AB135" s="144"/>
      <c r="AK135" s="143" t="str">
        <f t="shared" si="41"/>
        <v>Meta_NA</v>
      </c>
      <c r="AM135" s="17" t="str">
        <f>IFERROR(VLOOKUP(AL135,'Apoio - Plano de Metas 2023'!C:D,2,0),"")</f>
        <v/>
      </c>
      <c r="AP135" s="143" t="str">
        <f t="shared" si="42"/>
        <v>Não apto</v>
      </c>
      <c r="AQ135" s="143" t="str">
        <f t="shared" si="43"/>
        <v>Não apto</v>
      </c>
      <c r="AR135" s="143" t="str">
        <f>IFERROR(VLOOKUP(C135,Função_Padrão!G:H,2,0),"Não apto")</f>
        <v>Não apto</v>
      </c>
      <c r="AS135" s="143" t="str">
        <f t="shared" si="44"/>
        <v>Não apto</v>
      </c>
      <c r="AT135" s="143" t="str">
        <f t="shared" si="45"/>
        <v>Não apto</v>
      </c>
      <c r="AU135" s="143" t="str">
        <f t="shared" si="46"/>
        <v>Não apto</v>
      </c>
      <c r="AV135" s="143" t="str">
        <f t="shared" si="47"/>
        <v>Não apto</v>
      </c>
      <c r="AW135" s="143" t="str">
        <f t="shared" si="48"/>
        <v>Não apto</v>
      </c>
      <c r="AX135" s="143" t="str">
        <f t="shared" si="49"/>
        <v>Não apto</v>
      </c>
      <c r="AY135" s="143" t="str">
        <f t="shared" si="50"/>
        <v>Não apto</v>
      </c>
    </row>
    <row r="136" spans="1:51" ht="69" customHeight="1">
      <c r="A136" s="3" t="str">
        <f ca="1">IF(Tabela1[[#This Row],[Sigla Unidade Orçamentária]]&lt;&gt;"",TEXT(COUNTIF(INDIRECT(TEXT("C3:C",0)&amp;ROW()),Tabela1[[#This Row],[Sigla Unidade Orçamentária]]),"000")&amp;"-"&amp;Tabela1[[#This Row],[Sigla Unidade Orçamentária]]&amp;"-PLOA24","")</f>
        <v/>
      </c>
      <c r="B136" s="3" t="str">
        <f>IF(C136&lt;&gt;"",_xlfn.XLOOKUP(C136,'Apoio - Lista de UOs'!$A$3:$A$80,'Apoio - Lista de UOs'!$C$3:$C$80),"")</f>
        <v/>
      </c>
      <c r="G136" s="3" t="str">
        <f>IFERROR(VLOOKUP(F136,'Apoio - Funções-Programas'!A:B,2,0),"")</f>
        <v/>
      </c>
      <c r="I136" s="3" t="str">
        <f>IFERROR(VLOOKUP(H136,'Apoio - Funções-Programas'!D:E,2,0),"")</f>
        <v/>
      </c>
      <c r="K136" s="3" t="str">
        <f>IFERROR(VLOOKUP(J136,'Apoio - Funções-Programas'!G:H,2,0),"")</f>
        <v/>
      </c>
      <c r="M136" s="3" t="str">
        <f>IFERROR(VLOOKUP(L136,'Apoio - Lista de ações'!A:B,2,0),"")</f>
        <v/>
      </c>
      <c r="P136" s="145"/>
      <c r="Q136" s="3" t="str">
        <f>IFERROR(VLOOKUP(P136,'Apoio - Lista de NDs'!$A$22:$B$106,2,0),"")</f>
        <v/>
      </c>
      <c r="R136" s="143" t="str" cm="1">
        <f t="array" ref="R136">IFERROR(_xlfn.IFS(C136="FME","Todas_FME",C136="FUNDOSAUDE","Todas_FUNDOSAUDE",C136="FMAS","Todas_FMAS",C136="NITPREV","Todas_NITPREV",C136="NITPREVFIN","Todas_NITPREVFIN",C136="NITPREVPREV","Todas_NITPREVPREV",C136="NITTRANS","Todas_NITTRANS",C136="FUMTER","Todas_FUMTER",C136="FUHAB","Todas_FUHAB",C136="FMMU","Todas_FMMU",AND(C136&lt;&gt;"",C136&lt;&gt;"FME",C136&lt;&gt;"FUNDOSAUDE",C136&lt;&gt;"FMAS",C136&lt;&gt;"NITPREV",C136&lt;&gt;"NITPREVFIN",C136&lt;&gt;"NITPREVPREV",C136&lt;&gt;"NITTRANS",C136&lt;&gt;"FUMTER",C136&lt;&gt;"FUHAB",C136&lt;&gt;"FMMU"),"DEMAIS"),"")</f>
        <v/>
      </c>
      <c r="T136" s="3" t="str">
        <f>IFERROR(VLOOKUP(S136,'Apoio CO - Pré-LOA 2024'!B:D,3,0),"")</f>
        <v/>
      </c>
      <c r="U136" s="3" t="str">
        <f>IFERROR(VLOOKUP(RIGHT(Tabela1[[#This Row],[Fonte de Recursos]],2),'Apoio - Fontes e Detalhamentos'!A:B,2,0),"")</f>
        <v/>
      </c>
      <c r="V136" s="143" t="str" cm="1">
        <f t="array" ref="V136">IFERROR(_xlfn.IFS(C136="FME",_xlfn.CONCAT(C136,"_CO_","FR_",LEFT(S136,3)),C136="FUNDOSAUDE",_xlfn.CONCAT(C136,"_CO_","FR_",LEFT(S136,3)),C136="FMAS",_xlfn.CONCAT(C136,"_CO_","FR_",LEFT(S136,3)),C136="NITPREV",_xlfn.CONCAT(C136,"_CO_","FR_",LEFT(S136,3)),C136="NITPREVFIN",_xlfn.CONCAT(C136,"_CO_","FR_",LEFT(S136,3)),C136="NITPREVPREV",_xlfn.CONCAT(C136,"_CO_","FR_",LEFT(S136,3)),C136="NITTRANS",_xlfn.CONCAT(C136,"_CO_","FR_",LEFT(S136,3)),C136="FUMTER",_xlfn.CONCAT(C136,"_CO_","FR_",LEFT(S136,3)),C136="FUHAB",_xlfn.CONCAT(C136,"_CO_","FR_",LEFT(S136,3)),C136="FMMU",_xlfn.CONCAT(C136,"_CO_","FR_",LEFT(S136,3)),Tabela1[[#This Row],[Classif Fonte]]="DEMAIS",_xlfn.CONCAT(Tabela1[[#This Row],[Classif Fonte]],"_CO_","FR_",LEFT(S136,3))),"")</f>
        <v/>
      </c>
      <c r="W136" s="145"/>
      <c r="X136" s="3" t="str">
        <f>IFERROR(VLOOKUP(W136,'Apoio CO - Pré-LOA 2024'!G:H,2,0),"")</f>
        <v/>
      </c>
      <c r="AB136" s="144"/>
      <c r="AK136" s="143" t="str">
        <f t="shared" si="41"/>
        <v>Meta_NA</v>
      </c>
      <c r="AM136" s="17" t="str">
        <f>IFERROR(VLOOKUP(AL136,'Apoio - Plano de Metas 2023'!C:D,2,0),"")</f>
        <v/>
      </c>
      <c r="AP136" s="143" t="str">
        <f t="shared" si="42"/>
        <v>Não apto</v>
      </c>
      <c r="AQ136" s="143" t="str">
        <f t="shared" si="43"/>
        <v>Não apto</v>
      </c>
      <c r="AR136" s="143" t="str">
        <f>IFERROR(VLOOKUP(C136,Função_Padrão!G:H,2,0),"Não apto")</f>
        <v>Não apto</v>
      </c>
      <c r="AS136" s="143" t="str">
        <f t="shared" si="44"/>
        <v>Não apto</v>
      </c>
      <c r="AT136" s="143" t="str">
        <f t="shared" si="45"/>
        <v>Não apto</v>
      </c>
      <c r="AU136" s="143" t="str">
        <f t="shared" si="46"/>
        <v>Não apto</v>
      </c>
      <c r="AV136" s="143" t="str">
        <f t="shared" si="47"/>
        <v>Não apto</v>
      </c>
      <c r="AW136" s="143" t="str">
        <f t="shared" si="48"/>
        <v>Não apto</v>
      </c>
      <c r="AX136" s="143" t="str">
        <f t="shared" si="49"/>
        <v>Não apto</v>
      </c>
      <c r="AY136" s="143" t="str">
        <f t="shared" si="50"/>
        <v>Não apto</v>
      </c>
    </row>
    <row r="137" spans="1:51" ht="69" customHeight="1">
      <c r="A137" s="3" t="str">
        <f ca="1">IF(Tabela1[[#This Row],[Sigla Unidade Orçamentária]]&lt;&gt;"",TEXT(COUNTIF(INDIRECT(TEXT("C3:C",0)&amp;ROW()),Tabela1[[#This Row],[Sigla Unidade Orçamentária]]),"000")&amp;"-"&amp;Tabela1[[#This Row],[Sigla Unidade Orçamentária]]&amp;"-PLOA24","")</f>
        <v/>
      </c>
      <c r="B137" s="3" t="str">
        <f>IF(C137&lt;&gt;"",_xlfn.XLOOKUP(C137,'Apoio - Lista de UOs'!$A$3:$A$80,'Apoio - Lista de UOs'!$C$3:$C$80),"")</f>
        <v/>
      </c>
      <c r="G137" s="3" t="str">
        <f>IFERROR(VLOOKUP(F137,'Apoio - Funções-Programas'!A:B,2,0),"")</f>
        <v/>
      </c>
      <c r="I137" s="3" t="str">
        <f>IFERROR(VLOOKUP(H137,'Apoio - Funções-Programas'!D:E,2,0),"")</f>
        <v/>
      </c>
      <c r="K137" s="3" t="str">
        <f>IFERROR(VLOOKUP(J137,'Apoio - Funções-Programas'!G:H,2,0),"")</f>
        <v/>
      </c>
      <c r="M137" s="3" t="str">
        <f>IFERROR(VLOOKUP(L137,'Apoio - Lista de ações'!A:B,2,0),"")</f>
        <v/>
      </c>
      <c r="P137" s="145"/>
      <c r="Q137" s="3" t="str">
        <f>IFERROR(VLOOKUP(P137,'Apoio - Lista de NDs'!$A$22:$B$106,2,0),"")</f>
        <v/>
      </c>
      <c r="R137" s="143" t="str" cm="1">
        <f t="array" ref="R137">IFERROR(_xlfn.IFS(C137="FME","Todas_FME",C137="FUNDOSAUDE","Todas_FUNDOSAUDE",C137="FMAS","Todas_FMAS",C137="NITPREV","Todas_NITPREV",C137="NITPREVFIN","Todas_NITPREVFIN",C137="NITPREVPREV","Todas_NITPREVPREV",C137="NITTRANS","Todas_NITTRANS",C137="FUMTER","Todas_FUMTER",C137="FUHAB","Todas_FUHAB",C137="FMMU","Todas_FMMU",AND(C137&lt;&gt;"",C137&lt;&gt;"FME",C137&lt;&gt;"FUNDOSAUDE",C137&lt;&gt;"FMAS",C137&lt;&gt;"NITPREV",C137&lt;&gt;"NITPREVFIN",C137&lt;&gt;"NITPREVPREV",C137&lt;&gt;"NITTRANS",C137&lt;&gt;"FUMTER",C137&lt;&gt;"FUHAB",C137&lt;&gt;"FMMU"),"DEMAIS"),"")</f>
        <v/>
      </c>
      <c r="T137" s="3" t="str">
        <f>IFERROR(VLOOKUP(S137,'Apoio CO - Pré-LOA 2024'!B:D,3,0),"")</f>
        <v/>
      </c>
      <c r="U137" s="3" t="str">
        <f>IFERROR(VLOOKUP(RIGHT(Tabela1[[#This Row],[Fonte de Recursos]],2),'Apoio - Fontes e Detalhamentos'!A:B,2,0),"")</f>
        <v/>
      </c>
      <c r="V137" s="143" t="str" cm="1">
        <f t="array" ref="V137">IFERROR(_xlfn.IFS(C137="FME",_xlfn.CONCAT(C137,"_CO_","FR_",LEFT(S137,3)),C137="FUNDOSAUDE",_xlfn.CONCAT(C137,"_CO_","FR_",LEFT(S137,3)),C137="FMAS",_xlfn.CONCAT(C137,"_CO_","FR_",LEFT(S137,3)),C137="NITPREV",_xlfn.CONCAT(C137,"_CO_","FR_",LEFT(S137,3)),C137="NITPREVFIN",_xlfn.CONCAT(C137,"_CO_","FR_",LEFT(S137,3)),C137="NITPREVPREV",_xlfn.CONCAT(C137,"_CO_","FR_",LEFT(S137,3)),C137="NITTRANS",_xlfn.CONCAT(C137,"_CO_","FR_",LEFT(S137,3)),C137="FUMTER",_xlfn.CONCAT(C137,"_CO_","FR_",LEFT(S137,3)),C137="FUHAB",_xlfn.CONCAT(C137,"_CO_","FR_",LEFT(S137,3)),C137="FMMU",_xlfn.CONCAT(C137,"_CO_","FR_",LEFT(S137,3)),Tabela1[[#This Row],[Classif Fonte]]="DEMAIS",_xlfn.CONCAT(Tabela1[[#This Row],[Classif Fonte]],"_CO_","FR_",LEFT(S137,3))),"")</f>
        <v/>
      </c>
      <c r="W137" s="145"/>
      <c r="X137" s="3" t="str">
        <f>IFERROR(VLOOKUP(W137,'Apoio CO - Pré-LOA 2024'!G:H,2,0),"")</f>
        <v/>
      </c>
      <c r="AB137" s="144"/>
      <c r="AK137" s="143" t="str">
        <f t="shared" si="41"/>
        <v>Meta_NA</v>
      </c>
      <c r="AM137" s="17" t="str">
        <f>IFERROR(VLOOKUP(AL137,'Apoio - Plano de Metas 2023'!C:D,2,0),"")</f>
        <v/>
      </c>
      <c r="AP137" s="143" t="str">
        <f t="shared" si="42"/>
        <v>Não apto</v>
      </c>
      <c r="AQ137" s="143" t="str">
        <f t="shared" si="43"/>
        <v>Não apto</v>
      </c>
      <c r="AR137" s="143" t="str">
        <f>IFERROR(VLOOKUP(C137,Função_Padrão!G:H,2,0),"Não apto")</f>
        <v>Não apto</v>
      </c>
      <c r="AS137" s="143" t="str">
        <f t="shared" si="44"/>
        <v>Não apto</v>
      </c>
      <c r="AT137" s="143" t="str">
        <f t="shared" si="45"/>
        <v>Não apto</v>
      </c>
      <c r="AU137" s="143" t="str">
        <f t="shared" si="46"/>
        <v>Não apto</v>
      </c>
      <c r="AV137" s="143" t="str">
        <f t="shared" si="47"/>
        <v>Não apto</v>
      </c>
      <c r="AW137" s="143" t="str">
        <f t="shared" si="48"/>
        <v>Não apto</v>
      </c>
      <c r="AX137" s="143" t="str">
        <f t="shared" si="49"/>
        <v>Não apto</v>
      </c>
      <c r="AY137" s="143" t="str">
        <f t="shared" si="50"/>
        <v>Não apto</v>
      </c>
    </row>
    <row r="138" spans="1:51" ht="69" customHeight="1">
      <c r="A138" s="3" t="str">
        <f ca="1">IF(Tabela1[[#This Row],[Sigla Unidade Orçamentária]]&lt;&gt;"",TEXT(COUNTIF(INDIRECT(TEXT("C3:C",0)&amp;ROW()),Tabela1[[#This Row],[Sigla Unidade Orçamentária]]),"000")&amp;"-"&amp;Tabela1[[#This Row],[Sigla Unidade Orçamentária]]&amp;"-PLOA24","")</f>
        <v/>
      </c>
      <c r="B138" s="3" t="str">
        <f>IF(C138&lt;&gt;"",_xlfn.XLOOKUP(C138,'Apoio - Lista de UOs'!$A$3:$A$80,'Apoio - Lista de UOs'!$C$3:$C$80),"")</f>
        <v/>
      </c>
      <c r="G138" s="3" t="str">
        <f>IFERROR(VLOOKUP(F138,'Apoio - Funções-Programas'!A:B,2,0),"")</f>
        <v/>
      </c>
      <c r="I138" s="3" t="str">
        <f>IFERROR(VLOOKUP(H138,'Apoio - Funções-Programas'!D:E,2,0),"")</f>
        <v/>
      </c>
      <c r="K138" s="3" t="str">
        <f>IFERROR(VLOOKUP(J138,'Apoio - Funções-Programas'!G:H,2,0),"")</f>
        <v/>
      </c>
      <c r="M138" s="3" t="str">
        <f>IFERROR(VLOOKUP(L138,'Apoio - Lista de ações'!A:B,2,0),"")</f>
        <v/>
      </c>
      <c r="P138" s="145"/>
      <c r="Q138" s="3" t="str">
        <f>IFERROR(VLOOKUP(P138,'Apoio - Lista de NDs'!$A$22:$B$106,2,0),"")</f>
        <v/>
      </c>
      <c r="R138" s="143" t="str" cm="1">
        <f t="array" ref="R138">IFERROR(_xlfn.IFS(C138="FME","Todas_FME",C138="FUNDOSAUDE","Todas_FUNDOSAUDE",C138="FMAS","Todas_FMAS",C138="NITPREV","Todas_NITPREV",C138="NITPREVFIN","Todas_NITPREVFIN",C138="NITPREVPREV","Todas_NITPREVPREV",C138="NITTRANS","Todas_NITTRANS",C138="FUMTER","Todas_FUMTER",C138="FUHAB","Todas_FUHAB",C138="FMMU","Todas_FMMU",AND(C138&lt;&gt;"",C138&lt;&gt;"FME",C138&lt;&gt;"FUNDOSAUDE",C138&lt;&gt;"FMAS",C138&lt;&gt;"NITPREV",C138&lt;&gt;"NITPREVFIN",C138&lt;&gt;"NITPREVPREV",C138&lt;&gt;"NITTRANS",C138&lt;&gt;"FUMTER",C138&lt;&gt;"FUHAB",C138&lt;&gt;"FMMU"),"DEMAIS"),"")</f>
        <v/>
      </c>
      <c r="T138" s="3" t="str">
        <f>IFERROR(VLOOKUP(S138,'Apoio CO - Pré-LOA 2024'!B:D,3,0),"")</f>
        <v/>
      </c>
      <c r="U138" s="3" t="str">
        <f>IFERROR(VLOOKUP(RIGHT(Tabela1[[#This Row],[Fonte de Recursos]],2),'Apoio - Fontes e Detalhamentos'!A:B,2,0),"")</f>
        <v/>
      </c>
      <c r="V138" s="143" t="str" cm="1">
        <f t="array" ref="V138">IFERROR(_xlfn.IFS(C138="FME",_xlfn.CONCAT(C138,"_CO_","FR_",LEFT(S138,3)),C138="FUNDOSAUDE",_xlfn.CONCAT(C138,"_CO_","FR_",LEFT(S138,3)),C138="FMAS",_xlfn.CONCAT(C138,"_CO_","FR_",LEFT(S138,3)),C138="NITPREV",_xlfn.CONCAT(C138,"_CO_","FR_",LEFT(S138,3)),C138="NITPREVFIN",_xlfn.CONCAT(C138,"_CO_","FR_",LEFT(S138,3)),C138="NITPREVPREV",_xlfn.CONCAT(C138,"_CO_","FR_",LEFT(S138,3)),C138="NITTRANS",_xlfn.CONCAT(C138,"_CO_","FR_",LEFT(S138,3)),C138="FUMTER",_xlfn.CONCAT(C138,"_CO_","FR_",LEFT(S138,3)),C138="FUHAB",_xlfn.CONCAT(C138,"_CO_","FR_",LEFT(S138,3)),C138="FMMU",_xlfn.CONCAT(C138,"_CO_","FR_",LEFT(S138,3)),Tabela1[[#This Row],[Classif Fonte]]="DEMAIS",_xlfn.CONCAT(Tabela1[[#This Row],[Classif Fonte]],"_CO_","FR_",LEFT(S138,3))),"")</f>
        <v/>
      </c>
      <c r="W138" s="145"/>
      <c r="X138" s="3" t="str">
        <f>IFERROR(VLOOKUP(W138,'Apoio CO - Pré-LOA 2024'!G:H,2,0),"")</f>
        <v/>
      </c>
      <c r="AB138" s="144"/>
      <c r="AK138" s="143" t="str">
        <f t="shared" si="41"/>
        <v>Meta_NA</v>
      </c>
      <c r="AM138" s="17" t="str">
        <f>IFERROR(VLOOKUP(AL138,'Apoio - Plano de Metas 2023'!C:D,2,0),"")</f>
        <v/>
      </c>
      <c r="AP138" s="143" t="str">
        <f t="shared" si="42"/>
        <v>Não apto</v>
      </c>
      <c r="AQ138" s="143" t="str">
        <f t="shared" si="43"/>
        <v>Não apto</v>
      </c>
      <c r="AR138" s="143" t="str">
        <f>IFERROR(VLOOKUP(C138,Função_Padrão!G:H,2,0),"Não apto")</f>
        <v>Não apto</v>
      </c>
      <c r="AS138" s="143" t="str">
        <f t="shared" si="44"/>
        <v>Não apto</v>
      </c>
      <c r="AT138" s="143" t="str">
        <f t="shared" si="45"/>
        <v>Não apto</v>
      </c>
      <c r="AU138" s="143" t="str">
        <f t="shared" si="46"/>
        <v>Não apto</v>
      </c>
      <c r="AV138" s="143" t="str">
        <f t="shared" si="47"/>
        <v>Não apto</v>
      </c>
      <c r="AW138" s="143" t="str">
        <f t="shared" si="48"/>
        <v>Não apto</v>
      </c>
      <c r="AX138" s="143" t="str">
        <f t="shared" si="49"/>
        <v>Não apto</v>
      </c>
      <c r="AY138" s="143" t="str">
        <f t="shared" si="50"/>
        <v>Não apto</v>
      </c>
    </row>
    <row r="139" spans="1:51" ht="69" customHeight="1">
      <c r="A139" s="3" t="str">
        <f ca="1">IF(Tabela1[[#This Row],[Sigla Unidade Orçamentária]]&lt;&gt;"",TEXT(COUNTIF(INDIRECT(TEXT("C3:C",0)&amp;ROW()),Tabela1[[#This Row],[Sigla Unidade Orçamentária]]),"000")&amp;"-"&amp;Tabela1[[#This Row],[Sigla Unidade Orçamentária]]&amp;"-PLOA24","")</f>
        <v/>
      </c>
      <c r="B139" s="3" t="str">
        <f>IF(C139&lt;&gt;"",_xlfn.XLOOKUP(C139,'Apoio - Lista de UOs'!$A$3:$A$80,'Apoio - Lista de UOs'!$C$3:$C$80),"")</f>
        <v/>
      </c>
      <c r="G139" s="3" t="str">
        <f>IFERROR(VLOOKUP(F139,'Apoio - Funções-Programas'!A:B,2,0),"")</f>
        <v/>
      </c>
      <c r="I139" s="3" t="str">
        <f>IFERROR(VLOOKUP(H139,'Apoio - Funções-Programas'!D:E,2,0),"")</f>
        <v/>
      </c>
      <c r="K139" s="3" t="str">
        <f>IFERROR(VLOOKUP(J139,'Apoio - Funções-Programas'!G:H,2,0),"")</f>
        <v/>
      </c>
      <c r="M139" s="3" t="str">
        <f>IFERROR(VLOOKUP(L139,'Apoio - Lista de ações'!A:B,2,0),"")</f>
        <v/>
      </c>
      <c r="P139" s="145"/>
      <c r="Q139" s="3" t="str">
        <f>IFERROR(VLOOKUP(P139,'Apoio - Lista de NDs'!$A$22:$B$106,2,0),"")</f>
        <v/>
      </c>
      <c r="R139" s="143" t="str" cm="1">
        <f t="array" ref="R139">IFERROR(_xlfn.IFS(C139="FME","Todas_FME",C139="FUNDOSAUDE","Todas_FUNDOSAUDE",C139="FMAS","Todas_FMAS",C139="NITPREV","Todas_NITPREV",C139="NITPREVFIN","Todas_NITPREVFIN",C139="NITPREVPREV","Todas_NITPREVPREV",C139="NITTRANS","Todas_NITTRANS",C139="FUMTER","Todas_FUMTER",C139="FUHAB","Todas_FUHAB",C139="FMMU","Todas_FMMU",AND(C139&lt;&gt;"",C139&lt;&gt;"FME",C139&lt;&gt;"FUNDOSAUDE",C139&lt;&gt;"FMAS",C139&lt;&gt;"NITPREV",C139&lt;&gt;"NITPREVFIN",C139&lt;&gt;"NITPREVPREV",C139&lt;&gt;"NITTRANS",C139&lt;&gt;"FUMTER",C139&lt;&gt;"FUHAB",C139&lt;&gt;"FMMU"),"DEMAIS"),"")</f>
        <v/>
      </c>
      <c r="T139" s="3" t="str">
        <f>IFERROR(VLOOKUP(S139,'Apoio CO - Pré-LOA 2024'!B:D,3,0),"")</f>
        <v/>
      </c>
      <c r="U139" s="3" t="str">
        <f>IFERROR(VLOOKUP(RIGHT(Tabela1[[#This Row],[Fonte de Recursos]],2),'Apoio - Fontes e Detalhamentos'!A:B,2,0),"")</f>
        <v/>
      </c>
      <c r="V139" s="143" t="str" cm="1">
        <f t="array" ref="V139">IFERROR(_xlfn.IFS(C139="FME",_xlfn.CONCAT(C139,"_CO_","FR_",LEFT(S139,3)),C139="FUNDOSAUDE",_xlfn.CONCAT(C139,"_CO_","FR_",LEFT(S139,3)),C139="FMAS",_xlfn.CONCAT(C139,"_CO_","FR_",LEFT(S139,3)),C139="NITPREV",_xlfn.CONCAT(C139,"_CO_","FR_",LEFT(S139,3)),C139="NITPREVFIN",_xlfn.CONCAT(C139,"_CO_","FR_",LEFT(S139,3)),C139="NITPREVPREV",_xlfn.CONCAT(C139,"_CO_","FR_",LEFT(S139,3)),C139="NITTRANS",_xlfn.CONCAT(C139,"_CO_","FR_",LEFT(S139,3)),C139="FUMTER",_xlfn.CONCAT(C139,"_CO_","FR_",LEFT(S139,3)),C139="FUHAB",_xlfn.CONCAT(C139,"_CO_","FR_",LEFT(S139,3)),C139="FMMU",_xlfn.CONCAT(C139,"_CO_","FR_",LEFT(S139,3)),Tabela1[[#This Row],[Classif Fonte]]="DEMAIS",_xlfn.CONCAT(Tabela1[[#This Row],[Classif Fonte]],"_CO_","FR_",LEFT(S139,3))),"")</f>
        <v/>
      </c>
      <c r="W139" s="145"/>
      <c r="X139" s="3" t="str">
        <f>IFERROR(VLOOKUP(W139,'Apoio CO - Pré-LOA 2024'!G:H,2,0),"")</f>
        <v/>
      </c>
      <c r="AB139" s="144"/>
      <c r="AK139" s="143" t="str">
        <f t="shared" si="41"/>
        <v>Meta_NA</v>
      </c>
      <c r="AM139" s="17" t="str">
        <f>IFERROR(VLOOKUP(AL139,'Apoio - Plano de Metas 2023'!C:D,2,0),"")</f>
        <v/>
      </c>
      <c r="AP139" s="143" t="str">
        <f t="shared" si="42"/>
        <v>Não apto</v>
      </c>
      <c r="AQ139" s="143" t="str">
        <f t="shared" si="43"/>
        <v>Não apto</v>
      </c>
      <c r="AR139" s="143" t="str">
        <f>IFERROR(VLOOKUP(C139,Função_Padrão!G:H,2,0),"Não apto")</f>
        <v>Não apto</v>
      </c>
      <c r="AS139" s="143" t="str">
        <f t="shared" si="44"/>
        <v>Não apto</v>
      </c>
      <c r="AT139" s="143" t="str">
        <f t="shared" si="45"/>
        <v>Não apto</v>
      </c>
      <c r="AU139" s="143" t="str">
        <f t="shared" si="46"/>
        <v>Não apto</v>
      </c>
      <c r="AV139" s="143" t="str">
        <f t="shared" si="47"/>
        <v>Não apto</v>
      </c>
      <c r="AW139" s="143" t="str">
        <f t="shared" si="48"/>
        <v>Não apto</v>
      </c>
      <c r="AX139" s="143" t="str">
        <f t="shared" si="49"/>
        <v>Não apto</v>
      </c>
      <c r="AY139" s="143" t="str">
        <f t="shared" si="50"/>
        <v>Não apto</v>
      </c>
    </row>
    <row r="140" spans="1:51" ht="69" customHeight="1">
      <c r="A140" s="3" t="str">
        <f ca="1">IF(Tabela1[[#This Row],[Sigla Unidade Orçamentária]]&lt;&gt;"",TEXT(COUNTIF(INDIRECT(TEXT("C3:C",0)&amp;ROW()),Tabela1[[#This Row],[Sigla Unidade Orçamentária]]),"000")&amp;"-"&amp;Tabela1[[#This Row],[Sigla Unidade Orçamentária]]&amp;"-PLOA24","")</f>
        <v/>
      </c>
      <c r="B140" s="3" t="str">
        <f>IF(C140&lt;&gt;"",_xlfn.XLOOKUP(C140,'Apoio - Lista de UOs'!$A$3:$A$80,'Apoio - Lista de UOs'!$C$3:$C$80),"")</f>
        <v/>
      </c>
      <c r="G140" s="3" t="str">
        <f>IFERROR(VLOOKUP(F140,'Apoio - Funções-Programas'!A:B,2,0),"")</f>
        <v/>
      </c>
      <c r="I140" s="3" t="str">
        <f>IFERROR(VLOOKUP(H140,'Apoio - Funções-Programas'!D:E,2,0),"")</f>
        <v/>
      </c>
      <c r="K140" s="3" t="str">
        <f>IFERROR(VLOOKUP(J140,'Apoio - Funções-Programas'!G:H,2,0),"")</f>
        <v/>
      </c>
      <c r="M140" s="3" t="str">
        <f>IFERROR(VLOOKUP(L140,'Apoio - Lista de ações'!A:B,2,0),"")</f>
        <v/>
      </c>
      <c r="P140" s="145"/>
      <c r="Q140" s="3" t="str">
        <f>IFERROR(VLOOKUP(P140,'Apoio - Lista de NDs'!$A$22:$B$106,2,0),"")</f>
        <v/>
      </c>
      <c r="R140" s="143" t="str" cm="1">
        <f t="array" ref="R140">IFERROR(_xlfn.IFS(C140="FME","Todas_FME",C140="FUNDOSAUDE","Todas_FUNDOSAUDE",C140="FMAS","Todas_FMAS",C140="NITPREV","Todas_NITPREV",C140="NITPREVFIN","Todas_NITPREVFIN",C140="NITPREVPREV","Todas_NITPREVPREV",C140="NITTRANS","Todas_NITTRANS",C140="FUMTER","Todas_FUMTER",C140="FUHAB","Todas_FUHAB",C140="FMMU","Todas_FMMU",AND(C140&lt;&gt;"",C140&lt;&gt;"FME",C140&lt;&gt;"FUNDOSAUDE",C140&lt;&gt;"FMAS",C140&lt;&gt;"NITPREV",C140&lt;&gt;"NITPREVFIN",C140&lt;&gt;"NITPREVPREV",C140&lt;&gt;"NITTRANS",C140&lt;&gt;"FUMTER",C140&lt;&gt;"FUHAB",C140&lt;&gt;"FMMU"),"DEMAIS"),"")</f>
        <v/>
      </c>
      <c r="T140" s="3" t="str">
        <f>IFERROR(VLOOKUP(S140,'Apoio CO - Pré-LOA 2024'!B:D,3,0),"")</f>
        <v/>
      </c>
      <c r="U140" s="3" t="str">
        <f>IFERROR(VLOOKUP(RIGHT(Tabela1[[#This Row],[Fonte de Recursos]],2),'Apoio - Fontes e Detalhamentos'!A:B,2,0),"")</f>
        <v/>
      </c>
      <c r="V140" s="143" t="str" cm="1">
        <f t="array" ref="V140">IFERROR(_xlfn.IFS(C140="FME",_xlfn.CONCAT(C140,"_CO_","FR_",LEFT(S140,3)),C140="FUNDOSAUDE",_xlfn.CONCAT(C140,"_CO_","FR_",LEFT(S140,3)),C140="FMAS",_xlfn.CONCAT(C140,"_CO_","FR_",LEFT(S140,3)),C140="NITPREV",_xlfn.CONCAT(C140,"_CO_","FR_",LEFT(S140,3)),C140="NITPREVFIN",_xlfn.CONCAT(C140,"_CO_","FR_",LEFT(S140,3)),C140="NITPREVPREV",_xlfn.CONCAT(C140,"_CO_","FR_",LEFT(S140,3)),C140="NITTRANS",_xlfn.CONCAT(C140,"_CO_","FR_",LEFT(S140,3)),C140="FUMTER",_xlfn.CONCAT(C140,"_CO_","FR_",LEFT(S140,3)),C140="FUHAB",_xlfn.CONCAT(C140,"_CO_","FR_",LEFT(S140,3)),C140="FMMU",_xlfn.CONCAT(C140,"_CO_","FR_",LEFT(S140,3)),Tabela1[[#This Row],[Classif Fonte]]="DEMAIS",_xlfn.CONCAT(Tabela1[[#This Row],[Classif Fonte]],"_CO_","FR_",LEFT(S140,3))),"")</f>
        <v/>
      </c>
      <c r="W140" s="145"/>
      <c r="X140" s="3" t="str">
        <f>IFERROR(VLOOKUP(W140,'Apoio CO - Pré-LOA 2024'!G:H,2,0),"")</f>
        <v/>
      </c>
      <c r="AB140" s="144"/>
      <c r="AK140" s="143" t="str">
        <f t="shared" si="41"/>
        <v>Meta_NA</v>
      </c>
      <c r="AM140" s="17" t="str">
        <f>IFERROR(VLOOKUP(AL140,'Apoio - Plano de Metas 2023'!C:D,2,0),"")</f>
        <v/>
      </c>
      <c r="AP140" s="143" t="str">
        <f t="shared" si="42"/>
        <v>Não apto</v>
      </c>
      <c r="AQ140" s="143" t="str">
        <f t="shared" si="43"/>
        <v>Não apto</v>
      </c>
      <c r="AR140" s="143" t="str">
        <f>IFERROR(VLOOKUP(C140,Função_Padrão!G:H,2,0),"Não apto")</f>
        <v>Não apto</v>
      </c>
      <c r="AS140" s="143" t="str">
        <f t="shared" si="44"/>
        <v>Não apto</v>
      </c>
      <c r="AT140" s="143" t="str">
        <f t="shared" si="45"/>
        <v>Não apto</v>
      </c>
      <c r="AU140" s="143" t="str">
        <f t="shared" si="46"/>
        <v>Não apto</v>
      </c>
      <c r="AV140" s="143" t="str">
        <f t="shared" si="47"/>
        <v>Não apto</v>
      </c>
      <c r="AW140" s="143" t="str">
        <f t="shared" si="48"/>
        <v>Não apto</v>
      </c>
      <c r="AX140" s="143" t="str">
        <f t="shared" si="49"/>
        <v>Não apto</v>
      </c>
      <c r="AY140" s="143" t="str">
        <f t="shared" si="50"/>
        <v>Não apto</v>
      </c>
    </row>
    <row r="141" spans="1:51" ht="69" customHeight="1">
      <c r="A141" s="3" t="str">
        <f ca="1">IF(Tabela1[[#This Row],[Sigla Unidade Orçamentária]]&lt;&gt;"",TEXT(COUNTIF(INDIRECT(TEXT("C3:C",0)&amp;ROW()),Tabela1[[#This Row],[Sigla Unidade Orçamentária]]),"000")&amp;"-"&amp;Tabela1[[#This Row],[Sigla Unidade Orçamentária]]&amp;"-PLOA24","")</f>
        <v/>
      </c>
      <c r="B141" s="3" t="str">
        <f>IF(C141&lt;&gt;"",_xlfn.XLOOKUP(C141,'Apoio - Lista de UOs'!$A$3:$A$80,'Apoio - Lista de UOs'!$C$3:$C$80),"")</f>
        <v/>
      </c>
      <c r="G141" s="3" t="str">
        <f>IFERROR(VLOOKUP(F141,'Apoio - Funções-Programas'!A:B,2,0),"")</f>
        <v/>
      </c>
      <c r="I141" s="3" t="str">
        <f>IFERROR(VLOOKUP(H141,'Apoio - Funções-Programas'!D:E,2,0),"")</f>
        <v/>
      </c>
      <c r="K141" s="3" t="str">
        <f>IFERROR(VLOOKUP(J141,'Apoio - Funções-Programas'!G:H,2,0),"")</f>
        <v/>
      </c>
      <c r="M141" s="3" t="str">
        <f>IFERROR(VLOOKUP(L141,'Apoio - Lista de ações'!A:B,2,0),"")</f>
        <v/>
      </c>
      <c r="P141" s="145"/>
      <c r="Q141" s="3" t="str">
        <f>IFERROR(VLOOKUP(P141,'Apoio - Lista de NDs'!$A$22:$B$106,2,0),"")</f>
        <v/>
      </c>
      <c r="R141" s="143" t="str" cm="1">
        <f t="array" ref="R141">IFERROR(_xlfn.IFS(C141="FME","Todas_FME",C141="FUNDOSAUDE","Todas_FUNDOSAUDE",C141="FMAS","Todas_FMAS",C141="NITPREV","Todas_NITPREV",C141="NITPREVFIN","Todas_NITPREVFIN",C141="NITPREVPREV","Todas_NITPREVPREV",C141="NITTRANS","Todas_NITTRANS",C141="FUMTER","Todas_FUMTER",C141="FUHAB","Todas_FUHAB",C141="FMMU","Todas_FMMU",AND(C141&lt;&gt;"",C141&lt;&gt;"FME",C141&lt;&gt;"FUNDOSAUDE",C141&lt;&gt;"FMAS",C141&lt;&gt;"NITPREV",C141&lt;&gt;"NITPREVFIN",C141&lt;&gt;"NITPREVPREV",C141&lt;&gt;"NITTRANS",C141&lt;&gt;"FUMTER",C141&lt;&gt;"FUHAB",C141&lt;&gt;"FMMU"),"DEMAIS"),"")</f>
        <v/>
      </c>
      <c r="T141" s="3" t="str">
        <f>IFERROR(VLOOKUP(S141,'Apoio CO - Pré-LOA 2024'!B:D,3,0),"")</f>
        <v/>
      </c>
      <c r="U141" s="3" t="str">
        <f>IFERROR(VLOOKUP(RIGHT(Tabela1[[#This Row],[Fonte de Recursos]],2),'Apoio - Fontes e Detalhamentos'!A:B,2,0),"")</f>
        <v/>
      </c>
      <c r="V141" s="143" t="str" cm="1">
        <f t="array" ref="V141">IFERROR(_xlfn.IFS(C141="FME",_xlfn.CONCAT(C141,"_CO_","FR_",LEFT(S141,3)),C141="FUNDOSAUDE",_xlfn.CONCAT(C141,"_CO_","FR_",LEFT(S141,3)),C141="FMAS",_xlfn.CONCAT(C141,"_CO_","FR_",LEFT(S141,3)),C141="NITPREV",_xlfn.CONCAT(C141,"_CO_","FR_",LEFT(S141,3)),C141="NITPREVFIN",_xlfn.CONCAT(C141,"_CO_","FR_",LEFT(S141,3)),C141="NITPREVPREV",_xlfn.CONCAT(C141,"_CO_","FR_",LEFT(S141,3)),C141="NITTRANS",_xlfn.CONCAT(C141,"_CO_","FR_",LEFT(S141,3)),C141="FUMTER",_xlfn.CONCAT(C141,"_CO_","FR_",LEFT(S141,3)),C141="FUHAB",_xlfn.CONCAT(C141,"_CO_","FR_",LEFT(S141,3)),C141="FMMU",_xlfn.CONCAT(C141,"_CO_","FR_",LEFT(S141,3)),Tabela1[[#This Row],[Classif Fonte]]="DEMAIS",_xlfn.CONCAT(Tabela1[[#This Row],[Classif Fonte]],"_CO_","FR_",LEFT(S141,3))),"")</f>
        <v/>
      </c>
      <c r="W141" s="145"/>
      <c r="X141" s="3" t="str">
        <f>IFERROR(VLOOKUP(W141,'Apoio CO - Pré-LOA 2024'!G:H,2,0),"")</f>
        <v/>
      </c>
      <c r="AB141" s="144"/>
      <c r="AK141" s="143" t="str">
        <f t="shared" si="41"/>
        <v>Meta_NA</v>
      </c>
      <c r="AM141" s="17" t="str">
        <f>IFERROR(VLOOKUP(AL141,'Apoio - Plano de Metas 2023'!C:D,2,0),"")</f>
        <v/>
      </c>
      <c r="AP141" s="143" t="str">
        <f t="shared" si="42"/>
        <v>Não apto</v>
      </c>
      <c r="AQ141" s="143" t="str">
        <f t="shared" si="43"/>
        <v>Não apto</v>
      </c>
      <c r="AR141" s="143" t="str">
        <f>IFERROR(VLOOKUP(C141,Função_Padrão!G:H,2,0),"Não apto")</f>
        <v>Não apto</v>
      </c>
      <c r="AS141" s="143" t="str">
        <f t="shared" si="44"/>
        <v>Não apto</v>
      </c>
      <c r="AT141" s="143" t="str">
        <f t="shared" si="45"/>
        <v>Não apto</v>
      </c>
      <c r="AU141" s="143" t="str">
        <f t="shared" si="46"/>
        <v>Não apto</v>
      </c>
      <c r="AV141" s="143" t="str">
        <f t="shared" si="47"/>
        <v>Não apto</v>
      </c>
      <c r="AW141" s="143" t="str">
        <f t="shared" si="48"/>
        <v>Não apto</v>
      </c>
      <c r="AX141" s="143" t="str">
        <f t="shared" si="49"/>
        <v>Não apto</v>
      </c>
      <c r="AY141" s="143" t="str">
        <f t="shared" si="50"/>
        <v>Não apto</v>
      </c>
    </row>
    <row r="142" spans="1:51" ht="69" customHeight="1">
      <c r="A142" s="3" t="str">
        <f ca="1">IF(Tabela1[[#This Row],[Sigla Unidade Orçamentária]]&lt;&gt;"",TEXT(COUNTIF(INDIRECT(TEXT("C3:C",0)&amp;ROW()),Tabela1[[#This Row],[Sigla Unidade Orçamentária]]),"000")&amp;"-"&amp;Tabela1[[#This Row],[Sigla Unidade Orçamentária]]&amp;"-PLOA24","")</f>
        <v/>
      </c>
      <c r="B142" s="3" t="str">
        <f>IF(C142&lt;&gt;"",_xlfn.XLOOKUP(C142,'Apoio - Lista de UOs'!$A$3:$A$80,'Apoio - Lista de UOs'!$C$3:$C$80),"")</f>
        <v/>
      </c>
      <c r="G142" s="3" t="str">
        <f>IFERROR(VLOOKUP(F142,'Apoio - Funções-Programas'!A:B,2,0),"")</f>
        <v/>
      </c>
      <c r="I142" s="3" t="str">
        <f>IFERROR(VLOOKUP(H142,'Apoio - Funções-Programas'!D:E,2,0),"")</f>
        <v/>
      </c>
      <c r="K142" s="3" t="str">
        <f>IFERROR(VLOOKUP(J142,'Apoio - Funções-Programas'!G:H,2,0),"")</f>
        <v/>
      </c>
      <c r="M142" s="3" t="str">
        <f>IFERROR(VLOOKUP(L142,'Apoio - Lista de ações'!A:B,2,0),"")</f>
        <v/>
      </c>
      <c r="P142" s="145"/>
      <c r="Q142" s="3" t="str">
        <f>IFERROR(VLOOKUP(P142,'Apoio - Lista de NDs'!$A$22:$B$106,2,0),"")</f>
        <v/>
      </c>
      <c r="R142" s="143" t="str" cm="1">
        <f t="array" ref="R142">IFERROR(_xlfn.IFS(C142="FME","Todas_FME",C142="FUNDOSAUDE","Todas_FUNDOSAUDE",C142="FMAS","Todas_FMAS",C142="NITPREV","Todas_NITPREV",C142="NITPREVFIN","Todas_NITPREVFIN",C142="NITPREVPREV","Todas_NITPREVPREV",C142="NITTRANS","Todas_NITTRANS",C142="FUMTER","Todas_FUMTER",C142="FUHAB","Todas_FUHAB",C142="FMMU","Todas_FMMU",AND(C142&lt;&gt;"",C142&lt;&gt;"FME",C142&lt;&gt;"FUNDOSAUDE",C142&lt;&gt;"FMAS",C142&lt;&gt;"NITPREV",C142&lt;&gt;"NITPREVFIN",C142&lt;&gt;"NITPREVPREV",C142&lt;&gt;"NITTRANS",C142&lt;&gt;"FUMTER",C142&lt;&gt;"FUHAB",C142&lt;&gt;"FMMU"),"DEMAIS"),"")</f>
        <v/>
      </c>
      <c r="T142" s="3" t="str">
        <f>IFERROR(VLOOKUP(S142,'Apoio CO - Pré-LOA 2024'!B:D,3,0),"")</f>
        <v/>
      </c>
      <c r="U142" s="3" t="str">
        <f>IFERROR(VLOOKUP(RIGHT(Tabela1[[#This Row],[Fonte de Recursos]],2),'Apoio - Fontes e Detalhamentos'!A:B,2,0),"")</f>
        <v/>
      </c>
      <c r="V142" s="143" t="str" cm="1">
        <f t="array" ref="V142">IFERROR(_xlfn.IFS(C142="FME",_xlfn.CONCAT(C142,"_CO_","FR_",LEFT(S142,3)),C142="FUNDOSAUDE",_xlfn.CONCAT(C142,"_CO_","FR_",LEFT(S142,3)),C142="FMAS",_xlfn.CONCAT(C142,"_CO_","FR_",LEFT(S142,3)),C142="NITPREV",_xlfn.CONCAT(C142,"_CO_","FR_",LEFT(S142,3)),C142="NITPREVFIN",_xlfn.CONCAT(C142,"_CO_","FR_",LEFT(S142,3)),C142="NITPREVPREV",_xlfn.CONCAT(C142,"_CO_","FR_",LEFT(S142,3)),C142="NITTRANS",_xlfn.CONCAT(C142,"_CO_","FR_",LEFT(S142,3)),C142="FUMTER",_xlfn.CONCAT(C142,"_CO_","FR_",LEFT(S142,3)),C142="FUHAB",_xlfn.CONCAT(C142,"_CO_","FR_",LEFT(S142,3)),C142="FMMU",_xlfn.CONCAT(C142,"_CO_","FR_",LEFT(S142,3)),Tabela1[[#This Row],[Classif Fonte]]="DEMAIS",_xlfn.CONCAT(Tabela1[[#This Row],[Classif Fonte]],"_CO_","FR_",LEFT(S142,3))),"")</f>
        <v/>
      </c>
      <c r="W142" s="145"/>
      <c r="X142" s="3" t="str">
        <f>IFERROR(VLOOKUP(W142,'Apoio CO - Pré-LOA 2024'!G:H,2,0),"")</f>
        <v/>
      </c>
      <c r="AB142" s="144"/>
      <c r="AK142" s="143" t="str">
        <f t="shared" si="41"/>
        <v>Meta_NA</v>
      </c>
      <c r="AM142" s="17" t="str">
        <f>IFERROR(VLOOKUP(AL142,'Apoio - Plano de Metas 2023'!C:D,2,0),"")</f>
        <v/>
      </c>
      <c r="AP142" s="143" t="str">
        <f t="shared" si="42"/>
        <v>Não apto</v>
      </c>
      <c r="AQ142" s="143" t="str">
        <f t="shared" si="43"/>
        <v>Não apto</v>
      </c>
      <c r="AR142" s="143" t="str">
        <f>IFERROR(VLOOKUP(C142,Função_Padrão!G:H,2,0),"Não apto")</f>
        <v>Não apto</v>
      </c>
      <c r="AS142" s="143" t="str">
        <f t="shared" si="44"/>
        <v>Não apto</v>
      </c>
      <c r="AT142" s="143" t="str">
        <f t="shared" si="45"/>
        <v>Não apto</v>
      </c>
      <c r="AU142" s="143" t="str">
        <f t="shared" si="46"/>
        <v>Não apto</v>
      </c>
      <c r="AV142" s="143" t="str">
        <f t="shared" si="47"/>
        <v>Não apto</v>
      </c>
      <c r="AW142" s="143" t="str">
        <f t="shared" si="48"/>
        <v>Não apto</v>
      </c>
      <c r="AX142" s="143" t="str">
        <f t="shared" si="49"/>
        <v>Não apto</v>
      </c>
      <c r="AY142" s="143" t="str">
        <f t="shared" si="50"/>
        <v>Não apto</v>
      </c>
    </row>
    <row r="143" spans="1:51" ht="69" customHeight="1">
      <c r="A143" s="3" t="str">
        <f ca="1">IF(Tabela1[[#This Row],[Sigla Unidade Orçamentária]]&lt;&gt;"",TEXT(COUNTIF(INDIRECT(TEXT("C3:C",0)&amp;ROW()),Tabela1[[#This Row],[Sigla Unidade Orçamentária]]),"000")&amp;"-"&amp;Tabela1[[#This Row],[Sigla Unidade Orçamentária]]&amp;"-PLOA24","")</f>
        <v/>
      </c>
      <c r="B143" s="3" t="str">
        <f>IF(C143&lt;&gt;"",_xlfn.XLOOKUP(C143,'Apoio - Lista de UOs'!$A$3:$A$80,'Apoio - Lista de UOs'!$C$3:$C$80),"")</f>
        <v/>
      </c>
      <c r="G143" s="3" t="str">
        <f>IFERROR(VLOOKUP(F143,'Apoio - Funções-Programas'!A:B,2,0),"")</f>
        <v/>
      </c>
      <c r="I143" s="3" t="str">
        <f>IFERROR(VLOOKUP(H143,'Apoio - Funções-Programas'!D:E,2,0),"")</f>
        <v/>
      </c>
      <c r="K143" s="3" t="str">
        <f>IFERROR(VLOOKUP(J143,'Apoio - Funções-Programas'!G:H,2,0),"")</f>
        <v/>
      </c>
      <c r="M143" s="3" t="str">
        <f>IFERROR(VLOOKUP(L143,'Apoio - Lista de ações'!A:B,2,0),"")</f>
        <v/>
      </c>
      <c r="P143" s="145"/>
      <c r="Q143" s="3" t="str">
        <f>IFERROR(VLOOKUP(P143,'Apoio - Lista de NDs'!$A$22:$B$106,2,0),"")</f>
        <v/>
      </c>
      <c r="R143" s="143" t="str" cm="1">
        <f t="array" ref="R143">IFERROR(_xlfn.IFS(C143="FME","Todas_FME",C143="FUNDOSAUDE","Todas_FUNDOSAUDE",C143="FMAS","Todas_FMAS",C143="NITPREV","Todas_NITPREV",C143="NITPREVFIN","Todas_NITPREVFIN",C143="NITPREVPREV","Todas_NITPREVPREV",C143="NITTRANS","Todas_NITTRANS",C143="FUMTER","Todas_FUMTER",C143="FUHAB","Todas_FUHAB",C143="FMMU","Todas_FMMU",AND(C143&lt;&gt;"",C143&lt;&gt;"FME",C143&lt;&gt;"FUNDOSAUDE",C143&lt;&gt;"FMAS",C143&lt;&gt;"NITPREV",C143&lt;&gt;"NITPREVFIN",C143&lt;&gt;"NITPREVPREV",C143&lt;&gt;"NITTRANS",C143&lt;&gt;"FUMTER",C143&lt;&gt;"FUHAB",C143&lt;&gt;"FMMU"),"DEMAIS"),"")</f>
        <v/>
      </c>
      <c r="T143" s="3" t="str">
        <f>IFERROR(VLOOKUP(S143,'Apoio CO - Pré-LOA 2024'!B:D,3,0),"")</f>
        <v/>
      </c>
      <c r="U143" s="3" t="str">
        <f>IFERROR(VLOOKUP(RIGHT(Tabela1[[#This Row],[Fonte de Recursos]],2),'Apoio - Fontes e Detalhamentos'!A:B,2,0),"")</f>
        <v/>
      </c>
      <c r="V143" s="143" t="str" cm="1">
        <f t="array" ref="V143">IFERROR(_xlfn.IFS(C143="FME",_xlfn.CONCAT(C143,"_CO_","FR_",LEFT(S143,3)),C143="FUNDOSAUDE",_xlfn.CONCAT(C143,"_CO_","FR_",LEFT(S143,3)),C143="FMAS",_xlfn.CONCAT(C143,"_CO_","FR_",LEFT(S143,3)),C143="NITPREV",_xlfn.CONCAT(C143,"_CO_","FR_",LEFT(S143,3)),C143="NITPREVFIN",_xlfn.CONCAT(C143,"_CO_","FR_",LEFT(S143,3)),C143="NITPREVPREV",_xlfn.CONCAT(C143,"_CO_","FR_",LEFT(S143,3)),C143="NITTRANS",_xlfn.CONCAT(C143,"_CO_","FR_",LEFT(S143,3)),C143="FUMTER",_xlfn.CONCAT(C143,"_CO_","FR_",LEFT(S143,3)),C143="FUHAB",_xlfn.CONCAT(C143,"_CO_","FR_",LEFT(S143,3)),C143="FMMU",_xlfn.CONCAT(C143,"_CO_","FR_",LEFT(S143,3)),Tabela1[[#This Row],[Classif Fonte]]="DEMAIS",_xlfn.CONCAT(Tabela1[[#This Row],[Classif Fonte]],"_CO_","FR_",LEFT(S143,3))),"")</f>
        <v/>
      </c>
      <c r="W143" s="145"/>
      <c r="X143" s="3" t="str">
        <f>IFERROR(VLOOKUP(W143,'Apoio CO - Pré-LOA 2024'!G:H,2,0),"")</f>
        <v/>
      </c>
      <c r="AB143" s="144"/>
      <c r="AK143" s="143" t="str">
        <f t="shared" si="41"/>
        <v>Meta_NA</v>
      </c>
      <c r="AM143" s="17" t="str">
        <f>IFERROR(VLOOKUP(AL143,'Apoio - Plano de Metas 2023'!C:D,2,0),"")</f>
        <v/>
      </c>
      <c r="AP143" s="143" t="str">
        <f t="shared" si="42"/>
        <v>Não apto</v>
      </c>
      <c r="AQ143" s="143" t="str">
        <f t="shared" si="43"/>
        <v>Não apto</v>
      </c>
      <c r="AR143" s="143" t="str">
        <f>IFERROR(VLOOKUP(C143,Função_Padrão!G:H,2,0),"Não apto")</f>
        <v>Não apto</v>
      </c>
      <c r="AS143" s="143" t="str">
        <f t="shared" si="44"/>
        <v>Não apto</v>
      </c>
      <c r="AT143" s="143" t="str">
        <f t="shared" si="45"/>
        <v>Não apto</v>
      </c>
      <c r="AU143" s="143" t="str">
        <f t="shared" si="46"/>
        <v>Não apto</v>
      </c>
      <c r="AV143" s="143" t="str">
        <f t="shared" si="47"/>
        <v>Não apto</v>
      </c>
      <c r="AW143" s="143" t="str">
        <f t="shared" si="48"/>
        <v>Não apto</v>
      </c>
      <c r="AX143" s="143" t="str">
        <f t="shared" si="49"/>
        <v>Não apto</v>
      </c>
      <c r="AY143" s="143" t="str">
        <f t="shared" si="50"/>
        <v>Não apto</v>
      </c>
    </row>
    <row r="144" spans="1:51" ht="69" customHeight="1">
      <c r="A144" s="3" t="str">
        <f ca="1">IF(Tabela1[[#This Row],[Sigla Unidade Orçamentária]]&lt;&gt;"",TEXT(COUNTIF(INDIRECT(TEXT("C3:C",0)&amp;ROW()),Tabela1[[#This Row],[Sigla Unidade Orçamentária]]),"000")&amp;"-"&amp;Tabela1[[#This Row],[Sigla Unidade Orçamentária]]&amp;"-PLOA24","")</f>
        <v/>
      </c>
      <c r="B144" s="3" t="str">
        <f>IF(C144&lt;&gt;"",_xlfn.XLOOKUP(C144,'Apoio - Lista de UOs'!$A$3:$A$80,'Apoio - Lista de UOs'!$C$3:$C$80),"")</f>
        <v/>
      </c>
      <c r="G144" s="3" t="str">
        <f>IFERROR(VLOOKUP(F144,'Apoio - Funções-Programas'!A:B,2,0),"")</f>
        <v/>
      </c>
      <c r="I144" s="3" t="str">
        <f>IFERROR(VLOOKUP(H144,'Apoio - Funções-Programas'!D:E,2,0),"")</f>
        <v/>
      </c>
      <c r="K144" s="3" t="str">
        <f>IFERROR(VLOOKUP(J144,'Apoio - Funções-Programas'!G:H,2,0),"")</f>
        <v/>
      </c>
      <c r="M144" s="3" t="str">
        <f>IFERROR(VLOOKUP(L144,'Apoio - Lista de ações'!A:B,2,0),"")</f>
        <v/>
      </c>
      <c r="P144" s="145"/>
      <c r="Q144" s="3" t="str">
        <f>IFERROR(VLOOKUP(P144,'Apoio - Lista de NDs'!$A$22:$B$106,2,0),"")</f>
        <v/>
      </c>
      <c r="R144" s="143" t="str" cm="1">
        <f t="array" ref="R144">IFERROR(_xlfn.IFS(C144="FME","Todas_FME",C144="FUNDOSAUDE","Todas_FUNDOSAUDE",C144="FMAS","Todas_FMAS",C144="NITPREV","Todas_NITPREV",C144="NITPREVFIN","Todas_NITPREVFIN",C144="NITPREVPREV","Todas_NITPREVPREV",C144="NITTRANS","Todas_NITTRANS",C144="FUMTER","Todas_FUMTER",C144="FUHAB","Todas_FUHAB",C144="FMMU","Todas_FMMU",AND(C144&lt;&gt;"",C144&lt;&gt;"FME",C144&lt;&gt;"FUNDOSAUDE",C144&lt;&gt;"FMAS",C144&lt;&gt;"NITPREV",C144&lt;&gt;"NITPREVFIN",C144&lt;&gt;"NITPREVPREV",C144&lt;&gt;"NITTRANS",C144&lt;&gt;"FUMTER",C144&lt;&gt;"FUHAB",C144&lt;&gt;"FMMU"),"DEMAIS"),"")</f>
        <v/>
      </c>
      <c r="T144" s="3" t="str">
        <f>IFERROR(VLOOKUP(S144,'Apoio CO - Pré-LOA 2024'!B:D,3,0),"")</f>
        <v/>
      </c>
      <c r="U144" s="3" t="str">
        <f>IFERROR(VLOOKUP(RIGHT(Tabela1[[#This Row],[Fonte de Recursos]],2),'Apoio - Fontes e Detalhamentos'!A:B,2,0),"")</f>
        <v/>
      </c>
      <c r="V144" s="143" t="str" cm="1">
        <f t="array" ref="V144">IFERROR(_xlfn.IFS(C144="FME",_xlfn.CONCAT(C144,"_CO_","FR_",LEFT(S144,3)),C144="FUNDOSAUDE",_xlfn.CONCAT(C144,"_CO_","FR_",LEFT(S144,3)),C144="FMAS",_xlfn.CONCAT(C144,"_CO_","FR_",LEFT(S144,3)),C144="NITPREV",_xlfn.CONCAT(C144,"_CO_","FR_",LEFT(S144,3)),C144="NITPREVFIN",_xlfn.CONCAT(C144,"_CO_","FR_",LEFT(S144,3)),C144="NITPREVPREV",_xlfn.CONCAT(C144,"_CO_","FR_",LEFT(S144,3)),C144="NITTRANS",_xlfn.CONCAT(C144,"_CO_","FR_",LEFT(S144,3)),C144="FUMTER",_xlfn.CONCAT(C144,"_CO_","FR_",LEFT(S144,3)),C144="FUHAB",_xlfn.CONCAT(C144,"_CO_","FR_",LEFT(S144,3)),C144="FMMU",_xlfn.CONCAT(C144,"_CO_","FR_",LEFT(S144,3)),Tabela1[[#This Row],[Classif Fonte]]="DEMAIS",_xlfn.CONCAT(Tabela1[[#This Row],[Classif Fonte]],"_CO_","FR_",LEFT(S144,3))),"")</f>
        <v/>
      </c>
      <c r="W144" s="145"/>
      <c r="X144" s="3" t="str">
        <f>IFERROR(VLOOKUP(W144,'Apoio CO - Pré-LOA 2024'!G:H,2,0),"")</f>
        <v/>
      </c>
      <c r="AB144" s="144"/>
      <c r="AK144" s="143" t="str">
        <f t="shared" si="41"/>
        <v>Meta_NA</v>
      </c>
      <c r="AM144" s="17" t="str">
        <f>IFERROR(VLOOKUP(AL144,'Apoio - Plano de Metas 2023'!C:D,2,0),"")</f>
        <v/>
      </c>
      <c r="AP144" s="143" t="str">
        <f t="shared" si="42"/>
        <v>Não apto</v>
      </c>
      <c r="AQ144" s="143" t="str">
        <f t="shared" si="43"/>
        <v>Não apto</v>
      </c>
      <c r="AR144" s="143" t="str">
        <f>IFERROR(VLOOKUP(C144,Função_Padrão!G:H,2,0),"Não apto")</f>
        <v>Não apto</v>
      </c>
      <c r="AS144" s="143" t="str">
        <f t="shared" si="44"/>
        <v>Não apto</v>
      </c>
      <c r="AT144" s="143" t="str">
        <f t="shared" si="45"/>
        <v>Não apto</v>
      </c>
      <c r="AU144" s="143" t="str">
        <f t="shared" si="46"/>
        <v>Não apto</v>
      </c>
      <c r="AV144" s="143" t="str">
        <f t="shared" si="47"/>
        <v>Não apto</v>
      </c>
      <c r="AW144" s="143" t="str">
        <f t="shared" si="48"/>
        <v>Não apto</v>
      </c>
      <c r="AX144" s="143" t="str">
        <f t="shared" si="49"/>
        <v>Não apto</v>
      </c>
      <c r="AY144" s="143" t="str">
        <f t="shared" si="50"/>
        <v>Não apto</v>
      </c>
    </row>
    <row r="145" spans="1:51" ht="69" customHeight="1">
      <c r="A145" s="3" t="str">
        <f ca="1">IF(Tabela1[[#This Row],[Sigla Unidade Orçamentária]]&lt;&gt;"",TEXT(COUNTIF(INDIRECT(TEXT("C3:C",0)&amp;ROW()),Tabela1[[#This Row],[Sigla Unidade Orçamentária]]),"000")&amp;"-"&amp;Tabela1[[#This Row],[Sigla Unidade Orçamentária]]&amp;"-PLOA24","")</f>
        <v/>
      </c>
      <c r="B145" s="3" t="str">
        <f>IF(C145&lt;&gt;"",_xlfn.XLOOKUP(C145,'Apoio - Lista de UOs'!$A$3:$A$80,'Apoio - Lista de UOs'!$C$3:$C$80),"")</f>
        <v/>
      </c>
      <c r="G145" s="3" t="str">
        <f>IFERROR(VLOOKUP(F145,'Apoio - Funções-Programas'!A:B,2,0),"")</f>
        <v/>
      </c>
      <c r="I145" s="3" t="str">
        <f>IFERROR(VLOOKUP(H145,'Apoio - Funções-Programas'!D:E,2,0),"")</f>
        <v/>
      </c>
      <c r="K145" s="3" t="str">
        <f>IFERROR(VLOOKUP(J145,'Apoio - Funções-Programas'!G:H,2,0),"")</f>
        <v/>
      </c>
      <c r="M145" s="3" t="str">
        <f>IFERROR(VLOOKUP(L145,'Apoio - Lista de ações'!A:B,2,0),"")</f>
        <v/>
      </c>
      <c r="P145" s="145"/>
      <c r="Q145" s="3" t="str">
        <f>IFERROR(VLOOKUP(P145,'Apoio - Lista de NDs'!$A$22:$B$106,2,0),"")</f>
        <v/>
      </c>
      <c r="R145" s="143" t="str" cm="1">
        <f t="array" ref="R145">IFERROR(_xlfn.IFS(C145="FME","Todas_FME",C145="FUNDOSAUDE","Todas_FUNDOSAUDE",C145="FMAS","Todas_FMAS",C145="NITPREV","Todas_NITPREV",C145="NITPREVFIN","Todas_NITPREVFIN",C145="NITPREVPREV","Todas_NITPREVPREV",C145="NITTRANS","Todas_NITTRANS",C145="FUMTER","Todas_FUMTER",C145="FUHAB","Todas_FUHAB",C145="FMMU","Todas_FMMU",AND(C145&lt;&gt;"",C145&lt;&gt;"FME",C145&lt;&gt;"FUNDOSAUDE",C145&lt;&gt;"FMAS",C145&lt;&gt;"NITPREV",C145&lt;&gt;"NITPREVFIN",C145&lt;&gt;"NITPREVPREV",C145&lt;&gt;"NITTRANS",C145&lt;&gt;"FUMTER",C145&lt;&gt;"FUHAB",C145&lt;&gt;"FMMU"),"DEMAIS"),"")</f>
        <v/>
      </c>
      <c r="T145" s="3" t="str">
        <f>IFERROR(VLOOKUP(S145,'Apoio CO - Pré-LOA 2024'!B:D,3,0),"")</f>
        <v/>
      </c>
      <c r="U145" s="3" t="str">
        <f>IFERROR(VLOOKUP(RIGHT(Tabela1[[#This Row],[Fonte de Recursos]],2),'Apoio - Fontes e Detalhamentos'!A:B,2,0),"")</f>
        <v/>
      </c>
      <c r="V145" s="143" t="str" cm="1">
        <f t="array" ref="V145">IFERROR(_xlfn.IFS(C145="FME",_xlfn.CONCAT(C145,"_CO_","FR_",LEFT(S145,3)),C145="FUNDOSAUDE",_xlfn.CONCAT(C145,"_CO_","FR_",LEFT(S145,3)),C145="FMAS",_xlfn.CONCAT(C145,"_CO_","FR_",LEFT(S145,3)),C145="NITPREV",_xlfn.CONCAT(C145,"_CO_","FR_",LEFT(S145,3)),C145="NITPREVFIN",_xlfn.CONCAT(C145,"_CO_","FR_",LEFT(S145,3)),C145="NITPREVPREV",_xlfn.CONCAT(C145,"_CO_","FR_",LEFT(S145,3)),C145="NITTRANS",_xlfn.CONCAT(C145,"_CO_","FR_",LEFT(S145,3)),C145="FUMTER",_xlfn.CONCAT(C145,"_CO_","FR_",LEFT(S145,3)),C145="FUHAB",_xlfn.CONCAT(C145,"_CO_","FR_",LEFT(S145,3)),C145="FMMU",_xlfn.CONCAT(C145,"_CO_","FR_",LEFT(S145,3)),Tabela1[[#This Row],[Classif Fonte]]="DEMAIS",_xlfn.CONCAT(Tabela1[[#This Row],[Classif Fonte]],"_CO_","FR_",LEFT(S145,3))),"")</f>
        <v/>
      </c>
      <c r="W145" s="145"/>
      <c r="X145" s="3" t="str">
        <f>IFERROR(VLOOKUP(W145,'Apoio CO - Pré-LOA 2024'!G:H,2,0),"")</f>
        <v/>
      </c>
      <c r="AB145" s="144"/>
      <c r="AK145" s="143" t="str">
        <f t="shared" si="41"/>
        <v>Meta_NA</v>
      </c>
      <c r="AM145" s="17" t="str">
        <f>IFERROR(VLOOKUP(AL145,'Apoio - Plano de Metas 2023'!C:D,2,0),"")</f>
        <v/>
      </c>
      <c r="AP145" s="143" t="str">
        <f t="shared" si="42"/>
        <v>Não apto</v>
      </c>
      <c r="AQ145" s="143" t="str">
        <f t="shared" si="43"/>
        <v>Não apto</v>
      </c>
      <c r="AR145" s="143" t="str">
        <f>IFERROR(VLOOKUP(C145,Função_Padrão!G:H,2,0),"Não apto")</f>
        <v>Não apto</v>
      </c>
      <c r="AS145" s="143" t="str">
        <f t="shared" si="44"/>
        <v>Não apto</v>
      </c>
      <c r="AT145" s="143" t="str">
        <f t="shared" si="45"/>
        <v>Não apto</v>
      </c>
      <c r="AU145" s="143" t="str">
        <f t="shared" si="46"/>
        <v>Não apto</v>
      </c>
      <c r="AV145" s="143" t="str">
        <f t="shared" si="47"/>
        <v>Não apto</v>
      </c>
      <c r="AW145" s="143" t="str">
        <f t="shared" si="48"/>
        <v>Não apto</v>
      </c>
      <c r="AX145" s="143" t="str">
        <f t="shared" si="49"/>
        <v>Não apto</v>
      </c>
      <c r="AY145" s="143" t="str">
        <f t="shared" si="50"/>
        <v>Não apto</v>
      </c>
    </row>
    <row r="146" spans="1:51" ht="69" customHeight="1">
      <c r="A146" s="3" t="str">
        <f ca="1">IF(Tabela1[[#This Row],[Sigla Unidade Orçamentária]]&lt;&gt;"",TEXT(COUNTIF(INDIRECT(TEXT("C3:C",0)&amp;ROW()),Tabela1[[#This Row],[Sigla Unidade Orçamentária]]),"000")&amp;"-"&amp;Tabela1[[#This Row],[Sigla Unidade Orçamentária]]&amp;"-PLOA24","")</f>
        <v/>
      </c>
      <c r="B146" s="3" t="str">
        <f>IF(C146&lt;&gt;"",_xlfn.XLOOKUP(C146,'Apoio - Lista de UOs'!$A$3:$A$80,'Apoio - Lista de UOs'!$C$3:$C$80),"")</f>
        <v/>
      </c>
      <c r="G146" s="3" t="str">
        <f>IFERROR(VLOOKUP(F146,'Apoio - Funções-Programas'!A:B,2,0),"")</f>
        <v/>
      </c>
      <c r="I146" s="3" t="str">
        <f>IFERROR(VLOOKUP(H146,'Apoio - Funções-Programas'!D:E,2,0),"")</f>
        <v/>
      </c>
      <c r="K146" s="3" t="str">
        <f>IFERROR(VLOOKUP(J146,'Apoio - Funções-Programas'!G:H,2,0),"")</f>
        <v/>
      </c>
      <c r="M146" s="3" t="str">
        <f>IFERROR(VLOOKUP(L146,'Apoio - Lista de ações'!A:B,2,0),"")</f>
        <v/>
      </c>
      <c r="P146" s="145"/>
      <c r="Q146" s="3" t="str">
        <f>IFERROR(VLOOKUP(P146,'Apoio - Lista de NDs'!$A$22:$B$106,2,0),"")</f>
        <v/>
      </c>
      <c r="R146" s="143" t="str" cm="1">
        <f t="array" ref="R146">IFERROR(_xlfn.IFS(C146="FME","Todas_FME",C146="FUNDOSAUDE","Todas_FUNDOSAUDE",C146="FMAS","Todas_FMAS",C146="NITPREV","Todas_NITPREV",C146="NITPREVFIN","Todas_NITPREVFIN",C146="NITPREVPREV","Todas_NITPREVPREV",C146="NITTRANS","Todas_NITTRANS",C146="FUMTER","Todas_FUMTER",C146="FUHAB","Todas_FUHAB",C146="FMMU","Todas_FMMU",AND(C146&lt;&gt;"",C146&lt;&gt;"FME",C146&lt;&gt;"FUNDOSAUDE",C146&lt;&gt;"FMAS",C146&lt;&gt;"NITPREV",C146&lt;&gt;"NITPREVFIN",C146&lt;&gt;"NITPREVPREV",C146&lt;&gt;"NITTRANS",C146&lt;&gt;"FUMTER",C146&lt;&gt;"FUHAB",C146&lt;&gt;"FMMU"),"DEMAIS"),"")</f>
        <v/>
      </c>
      <c r="T146" s="3" t="str">
        <f>IFERROR(VLOOKUP(S146,'Apoio CO - Pré-LOA 2024'!B:D,3,0),"")</f>
        <v/>
      </c>
      <c r="U146" s="3" t="str">
        <f>IFERROR(VLOOKUP(RIGHT(Tabela1[[#This Row],[Fonte de Recursos]],2),'Apoio - Fontes e Detalhamentos'!A:B,2,0),"")</f>
        <v/>
      </c>
      <c r="V146" s="143" t="str" cm="1">
        <f t="array" ref="V146">IFERROR(_xlfn.IFS(C146="FME",_xlfn.CONCAT(C146,"_CO_","FR_",LEFT(S146,3)),C146="FUNDOSAUDE",_xlfn.CONCAT(C146,"_CO_","FR_",LEFT(S146,3)),C146="FMAS",_xlfn.CONCAT(C146,"_CO_","FR_",LEFT(S146,3)),C146="NITPREV",_xlfn.CONCAT(C146,"_CO_","FR_",LEFT(S146,3)),C146="NITPREVFIN",_xlfn.CONCAT(C146,"_CO_","FR_",LEFT(S146,3)),C146="NITPREVPREV",_xlfn.CONCAT(C146,"_CO_","FR_",LEFT(S146,3)),C146="NITTRANS",_xlfn.CONCAT(C146,"_CO_","FR_",LEFT(S146,3)),C146="FUMTER",_xlfn.CONCAT(C146,"_CO_","FR_",LEFT(S146,3)),C146="FUHAB",_xlfn.CONCAT(C146,"_CO_","FR_",LEFT(S146,3)),C146="FMMU",_xlfn.CONCAT(C146,"_CO_","FR_",LEFT(S146,3)),Tabela1[[#This Row],[Classif Fonte]]="DEMAIS",_xlfn.CONCAT(Tabela1[[#This Row],[Classif Fonte]],"_CO_","FR_",LEFT(S146,3))),"")</f>
        <v/>
      </c>
      <c r="W146" s="145"/>
      <c r="X146" s="3" t="str">
        <f>IFERROR(VLOOKUP(W146,'Apoio CO - Pré-LOA 2024'!G:H,2,0),"")</f>
        <v/>
      </c>
      <c r="AB146" s="144"/>
      <c r="AK146" s="143" t="str">
        <f t="shared" si="41"/>
        <v>Meta_NA</v>
      </c>
      <c r="AM146" s="17" t="str">
        <f>IFERROR(VLOOKUP(AL146,'Apoio - Plano de Metas 2023'!C:D,2,0),"")</f>
        <v/>
      </c>
      <c r="AP146" s="143" t="str">
        <f t="shared" si="42"/>
        <v>Não apto</v>
      </c>
      <c r="AQ146" s="143" t="str">
        <f t="shared" si="43"/>
        <v>Não apto</v>
      </c>
      <c r="AR146" s="143" t="str">
        <f>IFERROR(VLOOKUP(C146,Função_Padrão!G:H,2,0),"Não apto")</f>
        <v>Não apto</v>
      </c>
      <c r="AS146" s="143" t="str">
        <f t="shared" si="44"/>
        <v>Não apto</v>
      </c>
      <c r="AT146" s="143" t="str">
        <f t="shared" si="45"/>
        <v>Não apto</v>
      </c>
      <c r="AU146" s="143" t="str">
        <f t="shared" si="46"/>
        <v>Não apto</v>
      </c>
      <c r="AV146" s="143" t="str">
        <f t="shared" si="47"/>
        <v>Não apto</v>
      </c>
      <c r="AW146" s="143" t="str">
        <f t="shared" si="48"/>
        <v>Não apto</v>
      </c>
      <c r="AX146" s="143" t="str">
        <f t="shared" si="49"/>
        <v>Não apto</v>
      </c>
      <c r="AY146" s="143" t="str">
        <f t="shared" si="50"/>
        <v>Não apto</v>
      </c>
    </row>
    <row r="147" spans="1:51" ht="69" customHeight="1">
      <c r="A147" s="3" t="str">
        <f ca="1">IF(Tabela1[[#This Row],[Sigla Unidade Orçamentária]]&lt;&gt;"",TEXT(COUNTIF(INDIRECT(TEXT("C3:C",0)&amp;ROW()),Tabela1[[#This Row],[Sigla Unidade Orçamentária]]),"000")&amp;"-"&amp;Tabela1[[#This Row],[Sigla Unidade Orçamentária]]&amp;"-PLOA24","")</f>
        <v/>
      </c>
      <c r="B147" s="3" t="str">
        <f>IF(C147&lt;&gt;"",_xlfn.XLOOKUP(C147,'Apoio - Lista de UOs'!$A$3:$A$80,'Apoio - Lista de UOs'!$C$3:$C$80),"")</f>
        <v/>
      </c>
      <c r="G147" s="3" t="str">
        <f>IFERROR(VLOOKUP(F147,'Apoio - Funções-Programas'!A:B,2,0),"")</f>
        <v/>
      </c>
      <c r="I147" s="3" t="str">
        <f>IFERROR(VLOOKUP(H147,'Apoio - Funções-Programas'!D:E,2,0),"")</f>
        <v/>
      </c>
      <c r="K147" s="3" t="str">
        <f>IFERROR(VLOOKUP(J147,'Apoio - Funções-Programas'!G:H,2,0),"")</f>
        <v/>
      </c>
      <c r="M147" s="3" t="str">
        <f>IFERROR(VLOOKUP(L147,'Apoio - Lista de ações'!A:B,2,0),"")</f>
        <v/>
      </c>
      <c r="P147" s="145"/>
      <c r="Q147" s="3" t="str">
        <f>IFERROR(VLOOKUP(P147,'Apoio - Lista de NDs'!$A$22:$B$106,2,0),"")</f>
        <v/>
      </c>
      <c r="R147" s="143" t="str" cm="1">
        <f t="array" ref="R147">IFERROR(_xlfn.IFS(C147="FME","Todas_FME",C147="FUNDOSAUDE","Todas_FUNDOSAUDE",C147="FMAS","Todas_FMAS",C147="NITPREV","Todas_NITPREV",C147="NITPREVFIN","Todas_NITPREVFIN",C147="NITPREVPREV","Todas_NITPREVPREV",C147="NITTRANS","Todas_NITTRANS",C147="FUMTER","Todas_FUMTER",C147="FUHAB","Todas_FUHAB",C147="FMMU","Todas_FMMU",AND(C147&lt;&gt;"",C147&lt;&gt;"FME",C147&lt;&gt;"FUNDOSAUDE",C147&lt;&gt;"FMAS",C147&lt;&gt;"NITPREV",C147&lt;&gt;"NITPREVFIN",C147&lt;&gt;"NITPREVPREV",C147&lt;&gt;"NITTRANS",C147&lt;&gt;"FUMTER",C147&lt;&gt;"FUHAB",C147&lt;&gt;"FMMU"),"DEMAIS"),"")</f>
        <v/>
      </c>
      <c r="T147" s="3" t="str">
        <f>IFERROR(VLOOKUP(S147,'Apoio CO - Pré-LOA 2024'!B:D,3,0),"")</f>
        <v/>
      </c>
      <c r="U147" s="3" t="str">
        <f>IFERROR(VLOOKUP(RIGHT(Tabela1[[#This Row],[Fonte de Recursos]],2),'Apoio - Fontes e Detalhamentos'!A:B,2,0),"")</f>
        <v/>
      </c>
      <c r="V147" s="143" t="str" cm="1">
        <f t="array" ref="V147">IFERROR(_xlfn.IFS(C147="FME",_xlfn.CONCAT(C147,"_CO_","FR_",LEFT(S147,3)),C147="FUNDOSAUDE",_xlfn.CONCAT(C147,"_CO_","FR_",LEFT(S147,3)),C147="FMAS",_xlfn.CONCAT(C147,"_CO_","FR_",LEFT(S147,3)),C147="NITPREV",_xlfn.CONCAT(C147,"_CO_","FR_",LEFT(S147,3)),C147="NITPREVFIN",_xlfn.CONCAT(C147,"_CO_","FR_",LEFT(S147,3)),C147="NITPREVPREV",_xlfn.CONCAT(C147,"_CO_","FR_",LEFT(S147,3)),C147="NITTRANS",_xlfn.CONCAT(C147,"_CO_","FR_",LEFT(S147,3)),C147="FUMTER",_xlfn.CONCAT(C147,"_CO_","FR_",LEFT(S147,3)),C147="FUHAB",_xlfn.CONCAT(C147,"_CO_","FR_",LEFT(S147,3)),C147="FMMU",_xlfn.CONCAT(C147,"_CO_","FR_",LEFT(S147,3)),Tabela1[[#This Row],[Classif Fonte]]="DEMAIS",_xlfn.CONCAT(Tabela1[[#This Row],[Classif Fonte]],"_CO_","FR_",LEFT(S147,3))),"")</f>
        <v/>
      </c>
      <c r="W147" s="145"/>
      <c r="X147" s="3" t="str">
        <f>IFERROR(VLOOKUP(W147,'Apoio CO - Pré-LOA 2024'!G:H,2,0),"")</f>
        <v/>
      </c>
      <c r="AB147" s="144"/>
      <c r="AK147" s="143" t="str">
        <f t="shared" si="41"/>
        <v>Meta_NA</v>
      </c>
      <c r="AM147" s="17" t="str">
        <f>IFERROR(VLOOKUP(AL147,'Apoio - Plano de Metas 2023'!C:D,2,0),"")</f>
        <v/>
      </c>
      <c r="AP147" s="143" t="str">
        <f t="shared" si="42"/>
        <v>Não apto</v>
      </c>
      <c r="AQ147" s="143" t="str">
        <f t="shared" si="43"/>
        <v>Não apto</v>
      </c>
      <c r="AR147" s="143" t="str">
        <f>IFERROR(VLOOKUP(C147,Função_Padrão!G:H,2,0),"Não apto")</f>
        <v>Não apto</v>
      </c>
      <c r="AS147" s="143" t="str">
        <f t="shared" si="44"/>
        <v>Não apto</v>
      </c>
      <c r="AT147" s="143" t="str">
        <f t="shared" si="45"/>
        <v>Não apto</v>
      </c>
      <c r="AU147" s="143" t="str">
        <f t="shared" si="46"/>
        <v>Não apto</v>
      </c>
      <c r="AV147" s="143" t="str">
        <f t="shared" si="47"/>
        <v>Não apto</v>
      </c>
      <c r="AW147" s="143" t="str">
        <f t="shared" si="48"/>
        <v>Não apto</v>
      </c>
      <c r="AX147" s="143" t="str">
        <f t="shared" si="49"/>
        <v>Não apto</v>
      </c>
      <c r="AY147" s="143" t="str">
        <f t="shared" si="50"/>
        <v>Não apto</v>
      </c>
    </row>
    <row r="148" spans="1:51" ht="69" customHeight="1">
      <c r="A148" s="3" t="str">
        <f ca="1">IF(Tabela1[[#This Row],[Sigla Unidade Orçamentária]]&lt;&gt;"",TEXT(COUNTIF(INDIRECT(TEXT("C3:C",0)&amp;ROW()),Tabela1[[#This Row],[Sigla Unidade Orçamentária]]),"000")&amp;"-"&amp;Tabela1[[#This Row],[Sigla Unidade Orçamentária]]&amp;"-PLOA24","")</f>
        <v/>
      </c>
      <c r="B148" s="3" t="str">
        <f>IF(C148&lt;&gt;"",_xlfn.XLOOKUP(C148,'Apoio - Lista de UOs'!$A$3:$A$80,'Apoio - Lista de UOs'!$C$3:$C$80),"")</f>
        <v/>
      </c>
      <c r="G148" s="3" t="str">
        <f>IFERROR(VLOOKUP(F148,'Apoio - Funções-Programas'!A:B,2,0),"")</f>
        <v/>
      </c>
      <c r="I148" s="3" t="str">
        <f>IFERROR(VLOOKUP(H148,'Apoio - Funções-Programas'!D:E,2,0),"")</f>
        <v/>
      </c>
      <c r="K148" s="3" t="str">
        <f>IFERROR(VLOOKUP(J148,'Apoio - Funções-Programas'!G:H,2,0),"")</f>
        <v/>
      </c>
      <c r="M148" s="3" t="str">
        <f>IFERROR(VLOOKUP(L148,'Apoio - Lista de ações'!A:B,2,0),"")</f>
        <v/>
      </c>
      <c r="P148" s="145"/>
      <c r="Q148" s="3" t="str">
        <f>IFERROR(VLOOKUP(P148,'Apoio - Lista de NDs'!$A$22:$B$106,2,0),"")</f>
        <v/>
      </c>
      <c r="R148" s="143" t="str" cm="1">
        <f t="array" ref="R148">IFERROR(_xlfn.IFS(C148="FME","Todas_FME",C148="FUNDOSAUDE","Todas_FUNDOSAUDE",C148="FMAS","Todas_FMAS",C148="NITPREV","Todas_NITPREV",C148="NITPREVFIN","Todas_NITPREVFIN",C148="NITPREVPREV","Todas_NITPREVPREV",C148="NITTRANS","Todas_NITTRANS",C148="FUMTER","Todas_FUMTER",C148="FUHAB","Todas_FUHAB",C148="FMMU","Todas_FMMU",AND(C148&lt;&gt;"",C148&lt;&gt;"FME",C148&lt;&gt;"FUNDOSAUDE",C148&lt;&gt;"FMAS",C148&lt;&gt;"NITPREV",C148&lt;&gt;"NITPREVFIN",C148&lt;&gt;"NITPREVPREV",C148&lt;&gt;"NITTRANS",C148&lt;&gt;"FUMTER",C148&lt;&gt;"FUHAB",C148&lt;&gt;"FMMU"),"DEMAIS"),"")</f>
        <v/>
      </c>
      <c r="T148" s="3" t="str">
        <f>IFERROR(VLOOKUP(S148,'Apoio CO - Pré-LOA 2024'!B:D,3,0),"")</f>
        <v/>
      </c>
      <c r="U148" s="3" t="str">
        <f>IFERROR(VLOOKUP(RIGHT(Tabela1[[#This Row],[Fonte de Recursos]],2),'Apoio - Fontes e Detalhamentos'!A:B,2,0),"")</f>
        <v/>
      </c>
      <c r="V148" s="143" t="str" cm="1">
        <f t="array" ref="V148">IFERROR(_xlfn.IFS(C148="FME",_xlfn.CONCAT(C148,"_CO_","FR_",LEFT(S148,3)),C148="FUNDOSAUDE",_xlfn.CONCAT(C148,"_CO_","FR_",LEFT(S148,3)),C148="FMAS",_xlfn.CONCAT(C148,"_CO_","FR_",LEFT(S148,3)),C148="NITPREV",_xlfn.CONCAT(C148,"_CO_","FR_",LEFT(S148,3)),C148="NITPREVFIN",_xlfn.CONCAT(C148,"_CO_","FR_",LEFT(S148,3)),C148="NITPREVPREV",_xlfn.CONCAT(C148,"_CO_","FR_",LEFT(S148,3)),C148="NITTRANS",_xlfn.CONCAT(C148,"_CO_","FR_",LEFT(S148,3)),C148="FUMTER",_xlfn.CONCAT(C148,"_CO_","FR_",LEFT(S148,3)),C148="FUHAB",_xlfn.CONCAT(C148,"_CO_","FR_",LEFT(S148,3)),C148="FMMU",_xlfn.CONCAT(C148,"_CO_","FR_",LEFT(S148,3)),Tabela1[[#This Row],[Classif Fonte]]="DEMAIS",_xlfn.CONCAT(Tabela1[[#This Row],[Classif Fonte]],"_CO_","FR_",LEFT(S148,3))),"")</f>
        <v/>
      </c>
      <c r="W148" s="145"/>
      <c r="X148" s="3" t="str">
        <f>IFERROR(VLOOKUP(W148,'Apoio CO - Pré-LOA 2024'!G:H,2,0),"")</f>
        <v/>
      </c>
      <c r="AB148" s="144"/>
      <c r="AK148" s="143" t="str">
        <f t="shared" si="41"/>
        <v>Meta_NA</v>
      </c>
      <c r="AM148" s="17" t="str">
        <f>IFERROR(VLOOKUP(AL148,'Apoio - Plano de Metas 2023'!C:D,2,0),"")</f>
        <v/>
      </c>
      <c r="AP148" s="143" t="str">
        <f t="shared" si="42"/>
        <v>Não apto</v>
      </c>
      <c r="AQ148" s="143" t="str">
        <f t="shared" si="43"/>
        <v>Não apto</v>
      </c>
      <c r="AR148" s="143" t="str">
        <f>IFERROR(VLOOKUP(C148,Função_Padrão!G:H,2,0),"Não apto")</f>
        <v>Não apto</v>
      </c>
      <c r="AS148" s="143" t="str">
        <f t="shared" si="44"/>
        <v>Não apto</v>
      </c>
      <c r="AT148" s="143" t="str">
        <f t="shared" si="45"/>
        <v>Não apto</v>
      </c>
      <c r="AU148" s="143" t="str">
        <f t="shared" si="46"/>
        <v>Não apto</v>
      </c>
      <c r="AV148" s="143" t="str">
        <f t="shared" si="47"/>
        <v>Não apto</v>
      </c>
      <c r="AW148" s="143" t="str">
        <f t="shared" si="48"/>
        <v>Não apto</v>
      </c>
      <c r="AX148" s="143" t="str">
        <f t="shared" si="49"/>
        <v>Não apto</v>
      </c>
      <c r="AY148" s="143" t="str">
        <f t="shared" si="50"/>
        <v>Não apto</v>
      </c>
    </row>
    <row r="149" spans="1:51" ht="69" customHeight="1">
      <c r="A149" s="3" t="str">
        <f ca="1">IF(Tabela1[[#This Row],[Sigla Unidade Orçamentária]]&lt;&gt;"",TEXT(COUNTIF(INDIRECT(TEXT("C3:C",0)&amp;ROW()),Tabela1[[#This Row],[Sigla Unidade Orçamentária]]),"000")&amp;"-"&amp;Tabela1[[#This Row],[Sigla Unidade Orçamentária]]&amp;"-PLOA24","")</f>
        <v/>
      </c>
      <c r="B149" s="3" t="str">
        <f>IF(C149&lt;&gt;"",_xlfn.XLOOKUP(C149,'Apoio - Lista de UOs'!$A$3:$A$80,'Apoio - Lista de UOs'!$C$3:$C$80),"")</f>
        <v/>
      </c>
      <c r="G149" s="3" t="str">
        <f>IFERROR(VLOOKUP(F149,'Apoio - Funções-Programas'!A:B,2,0),"")</f>
        <v/>
      </c>
      <c r="I149" s="3" t="str">
        <f>IFERROR(VLOOKUP(H149,'Apoio - Funções-Programas'!D:E,2,0),"")</f>
        <v/>
      </c>
      <c r="K149" s="3" t="str">
        <f>IFERROR(VLOOKUP(J149,'Apoio - Funções-Programas'!G:H,2,0),"")</f>
        <v/>
      </c>
      <c r="M149" s="3" t="str">
        <f>IFERROR(VLOOKUP(L149,'Apoio - Lista de ações'!A:B,2,0),"")</f>
        <v/>
      </c>
      <c r="P149" s="145"/>
      <c r="Q149" s="3" t="str">
        <f>IFERROR(VLOOKUP(P149,'Apoio - Lista de NDs'!$A$22:$B$106,2,0),"")</f>
        <v/>
      </c>
      <c r="R149" s="143" t="str" cm="1">
        <f t="array" ref="R149">IFERROR(_xlfn.IFS(C149="FME","Todas_FME",C149="FUNDOSAUDE","Todas_FUNDOSAUDE",C149="FMAS","Todas_FMAS",C149="NITPREV","Todas_NITPREV",C149="NITPREVFIN","Todas_NITPREVFIN",C149="NITPREVPREV","Todas_NITPREVPREV",C149="NITTRANS","Todas_NITTRANS",C149="FUMTER","Todas_FUMTER",C149="FUHAB","Todas_FUHAB",C149="FMMU","Todas_FMMU",AND(C149&lt;&gt;"",C149&lt;&gt;"FME",C149&lt;&gt;"FUNDOSAUDE",C149&lt;&gt;"FMAS",C149&lt;&gt;"NITPREV",C149&lt;&gt;"NITPREVFIN",C149&lt;&gt;"NITPREVPREV",C149&lt;&gt;"NITTRANS",C149&lt;&gt;"FUMTER",C149&lt;&gt;"FUHAB",C149&lt;&gt;"FMMU"),"DEMAIS"),"")</f>
        <v/>
      </c>
      <c r="T149" s="3" t="str">
        <f>IFERROR(VLOOKUP(S149,'Apoio CO - Pré-LOA 2024'!B:D,3,0),"")</f>
        <v/>
      </c>
      <c r="U149" s="3" t="str">
        <f>IFERROR(VLOOKUP(RIGHT(Tabela1[[#This Row],[Fonte de Recursos]],2),'Apoio - Fontes e Detalhamentos'!A:B,2,0),"")</f>
        <v/>
      </c>
      <c r="V149" s="143" t="str" cm="1">
        <f t="array" ref="V149">IFERROR(_xlfn.IFS(C149="FME",_xlfn.CONCAT(C149,"_CO_","FR_",LEFT(S149,3)),C149="FUNDOSAUDE",_xlfn.CONCAT(C149,"_CO_","FR_",LEFT(S149,3)),C149="FMAS",_xlfn.CONCAT(C149,"_CO_","FR_",LEFT(S149,3)),C149="NITPREV",_xlfn.CONCAT(C149,"_CO_","FR_",LEFT(S149,3)),C149="NITPREVFIN",_xlfn.CONCAT(C149,"_CO_","FR_",LEFT(S149,3)),C149="NITPREVPREV",_xlfn.CONCAT(C149,"_CO_","FR_",LEFT(S149,3)),C149="NITTRANS",_xlfn.CONCAT(C149,"_CO_","FR_",LEFT(S149,3)),C149="FUMTER",_xlfn.CONCAT(C149,"_CO_","FR_",LEFT(S149,3)),C149="FUHAB",_xlfn.CONCAT(C149,"_CO_","FR_",LEFT(S149,3)),C149="FMMU",_xlfn.CONCAT(C149,"_CO_","FR_",LEFT(S149,3)),Tabela1[[#This Row],[Classif Fonte]]="DEMAIS",_xlfn.CONCAT(Tabela1[[#This Row],[Classif Fonte]],"_CO_","FR_",LEFT(S149,3))),"")</f>
        <v/>
      </c>
      <c r="W149" s="145"/>
      <c r="X149" s="3" t="str">
        <f>IFERROR(VLOOKUP(W149,'Apoio CO - Pré-LOA 2024'!G:H,2,0),"")</f>
        <v/>
      </c>
      <c r="AB149" s="144"/>
      <c r="AK149" s="143" t="str">
        <f t="shared" si="41"/>
        <v>Meta_NA</v>
      </c>
      <c r="AM149" s="17" t="str">
        <f>IFERROR(VLOOKUP(AL149,'Apoio - Plano de Metas 2023'!C:D,2,0),"")</f>
        <v/>
      </c>
      <c r="AP149" s="143" t="str">
        <f t="shared" si="42"/>
        <v>Não apto</v>
      </c>
      <c r="AQ149" s="143" t="str">
        <f t="shared" si="43"/>
        <v>Não apto</v>
      </c>
      <c r="AR149" s="143" t="str">
        <f>IFERROR(VLOOKUP(C149,Função_Padrão!G:H,2,0),"Não apto")</f>
        <v>Não apto</v>
      </c>
      <c r="AS149" s="143" t="str">
        <f t="shared" si="44"/>
        <v>Não apto</v>
      </c>
      <c r="AT149" s="143" t="str">
        <f t="shared" si="45"/>
        <v>Não apto</v>
      </c>
      <c r="AU149" s="143" t="str">
        <f t="shared" si="46"/>
        <v>Não apto</v>
      </c>
      <c r="AV149" s="143" t="str">
        <f t="shared" si="47"/>
        <v>Não apto</v>
      </c>
      <c r="AW149" s="143" t="str">
        <f t="shared" si="48"/>
        <v>Não apto</v>
      </c>
      <c r="AX149" s="143" t="str">
        <f t="shared" si="49"/>
        <v>Não apto</v>
      </c>
      <c r="AY149" s="143" t="str">
        <f t="shared" si="50"/>
        <v>Não apto</v>
      </c>
    </row>
    <row r="150" spans="1:51" ht="69" customHeight="1">
      <c r="A150" s="3" t="str">
        <f ca="1">IF(Tabela1[[#This Row],[Sigla Unidade Orçamentária]]&lt;&gt;"",TEXT(COUNTIF(INDIRECT(TEXT("C3:C",0)&amp;ROW()),Tabela1[[#This Row],[Sigla Unidade Orçamentária]]),"000")&amp;"-"&amp;Tabela1[[#This Row],[Sigla Unidade Orçamentária]]&amp;"-PLOA24","")</f>
        <v/>
      </c>
      <c r="B150" s="3" t="str">
        <f>IF(C150&lt;&gt;"",_xlfn.XLOOKUP(C150,'Apoio - Lista de UOs'!$A$3:$A$80,'Apoio - Lista de UOs'!$C$3:$C$80),"")</f>
        <v/>
      </c>
      <c r="G150" s="3" t="str">
        <f>IFERROR(VLOOKUP(F150,'Apoio - Funções-Programas'!A:B,2,0),"")</f>
        <v/>
      </c>
      <c r="I150" s="3" t="str">
        <f>IFERROR(VLOOKUP(H150,'Apoio - Funções-Programas'!D:E,2,0),"")</f>
        <v/>
      </c>
      <c r="K150" s="3" t="str">
        <f>IFERROR(VLOOKUP(J150,'Apoio - Funções-Programas'!G:H,2,0),"")</f>
        <v/>
      </c>
      <c r="M150" s="3" t="str">
        <f>IFERROR(VLOOKUP(L150,'Apoio - Lista de ações'!A:B,2,0),"")</f>
        <v/>
      </c>
      <c r="P150" s="145"/>
      <c r="Q150" s="3" t="str">
        <f>IFERROR(VLOOKUP(P150,'Apoio - Lista de NDs'!$A$22:$B$106,2,0),"")</f>
        <v/>
      </c>
      <c r="R150" s="143" t="str" cm="1">
        <f t="array" ref="R150">IFERROR(_xlfn.IFS(C150="FME","Todas_FME",C150="FUNDOSAUDE","Todas_FUNDOSAUDE",C150="FMAS","Todas_FMAS",C150="NITPREV","Todas_NITPREV",C150="NITPREVFIN","Todas_NITPREVFIN",C150="NITPREVPREV","Todas_NITPREVPREV",C150="NITTRANS","Todas_NITTRANS",C150="FUMTER","Todas_FUMTER",C150="FUHAB","Todas_FUHAB",C150="FMMU","Todas_FMMU",AND(C150&lt;&gt;"",C150&lt;&gt;"FME",C150&lt;&gt;"FUNDOSAUDE",C150&lt;&gt;"FMAS",C150&lt;&gt;"NITPREV",C150&lt;&gt;"NITPREVFIN",C150&lt;&gt;"NITPREVPREV",C150&lt;&gt;"NITTRANS",C150&lt;&gt;"FUMTER",C150&lt;&gt;"FUHAB",C150&lt;&gt;"FMMU"),"DEMAIS"),"")</f>
        <v/>
      </c>
      <c r="T150" s="3" t="str">
        <f>IFERROR(VLOOKUP(S150,'Apoio CO - Pré-LOA 2024'!B:D,3,0),"")</f>
        <v/>
      </c>
      <c r="U150" s="3" t="str">
        <f>IFERROR(VLOOKUP(RIGHT(Tabela1[[#This Row],[Fonte de Recursos]],2),'Apoio - Fontes e Detalhamentos'!A:B,2,0),"")</f>
        <v/>
      </c>
      <c r="V150" s="143" t="str" cm="1">
        <f t="array" ref="V150">IFERROR(_xlfn.IFS(C150="FME",_xlfn.CONCAT(C150,"_CO_","FR_",LEFT(S150,3)),C150="FUNDOSAUDE",_xlfn.CONCAT(C150,"_CO_","FR_",LEFT(S150,3)),C150="FMAS",_xlfn.CONCAT(C150,"_CO_","FR_",LEFT(S150,3)),C150="NITPREV",_xlfn.CONCAT(C150,"_CO_","FR_",LEFT(S150,3)),C150="NITPREVFIN",_xlfn.CONCAT(C150,"_CO_","FR_",LEFT(S150,3)),C150="NITPREVPREV",_xlfn.CONCAT(C150,"_CO_","FR_",LEFT(S150,3)),C150="NITTRANS",_xlfn.CONCAT(C150,"_CO_","FR_",LEFT(S150,3)),C150="FUMTER",_xlfn.CONCAT(C150,"_CO_","FR_",LEFT(S150,3)),C150="FUHAB",_xlfn.CONCAT(C150,"_CO_","FR_",LEFT(S150,3)),C150="FMMU",_xlfn.CONCAT(C150,"_CO_","FR_",LEFT(S150,3)),Tabela1[[#This Row],[Classif Fonte]]="DEMAIS",_xlfn.CONCAT(Tabela1[[#This Row],[Classif Fonte]],"_CO_","FR_",LEFT(S150,3))),"")</f>
        <v/>
      </c>
      <c r="W150" s="145"/>
      <c r="X150" s="3" t="str">
        <f>IFERROR(VLOOKUP(W150,'Apoio CO - Pré-LOA 2024'!G:H,2,0),"")</f>
        <v/>
      </c>
      <c r="AB150" s="144"/>
      <c r="AK150" s="143" t="str">
        <f t="shared" si="41"/>
        <v>Meta_NA</v>
      </c>
      <c r="AM150" s="17" t="str">
        <f>IFERROR(VLOOKUP(AL150,'Apoio - Plano de Metas 2023'!C:D,2,0),"")</f>
        <v/>
      </c>
      <c r="AP150" s="143" t="str">
        <f t="shared" si="42"/>
        <v>Não apto</v>
      </c>
      <c r="AQ150" s="143" t="str">
        <f t="shared" si="43"/>
        <v>Não apto</v>
      </c>
      <c r="AR150" s="143" t="str">
        <f>IFERROR(VLOOKUP(C150,Função_Padrão!G:H,2,0),"Não apto")</f>
        <v>Não apto</v>
      </c>
      <c r="AS150" s="143" t="str">
        <f t="shared" si="44"/>
        <v>Não apto</v>
      </c>
      <c r="AT150" s="143" t="str">
        <f t="shared" si="45"/>
        <v>Não apto</v>
      </c>
      <c r="AU150" s="143" t="str">
        <f t="shared" si="46"/>
        <v>Não apto</v>
      </c>
      <c r="AV150" s="143" t="str">
        <f t="shared" si="47"/>
        <v>Não apto</v>
      </c>
      <c r="AW150" s="143" t="str">
        <f t="shared" si="48"/>
        <v>Não apto</v>
      </c>
      <c r="AX150" s="143" t="str">
        <f t="shared" si="49"/>
        <v>Não apto</v>
      </c>
      <c r="AY150" s="143" t="str">
        <f t="shared" si="50"/>
        <v>Não apto</v>
      </c>
    </row>
  </sheetData>
  <sheetProtection algorithmName="SHA-512" hashValue="1GcjmhIzYfwTZ8Ny/L5U0aJ7+u9WQ7KjZiDtCYupx6nz6zymgTJKCf99ZI5KcNaB5I4rrTJ9KYpxb0qxzwM1oA==" saltValue="AKOh8K8djU/8dTqtMv8gbA==" spinCount="100000" sheet="1" objects="1" scenarios="1" autoFilter="0"/>
  <conditionalFormatting sqref="AP3:AP150">
    <cfRule type="cellIs" dxfId="20" priority="21" operator="equal">
      <formula>"Não apto"</formula>
    </cfRule>
    <cfRule type="cellIs" dxfId="19" priority="22" operator="equal">
      <formula>"AptoCatPO"</formula>
    </cfRule>
  </conditionalFormatting>
  <conditionalFormatting sqref="AQ3:AQ150">
    <cfRule type="cellIs" dxfId="18" priority="19" operator="equal">
      <formula>"AptoSubcatPO"</formula>
    </cfRule>
    <cfRule type="cellIs" dxfId="17" priority="20" operator="equal">
      <formula>"Não apto"</formula>
    </cfRule>
  </conditionalFormatting>
  <conditionalFormatting sqref="AR3:AR150">
    <cfRule type="cellIs" dxfId="16" priority="15" operator="notEqual">
      <formula>"Não apto"</formula>
    </cfRule>
    <cfRule type="cellIs" dxfId="15" priority="16" operator="equal">
      <formula>"Não apto"</formula>
    </cfRule>
  </conditionalFormatting>
  <conditionalFormatting sqref="AS3:AS150">
    <cfRule type="cellIs" dxfId="14" priority="13" operator="equal">
      <formula>"Não apto"</formula>
    </cfRule>
    <cfRule type="cellIs" dxfId="13" priority="14" operator="notEqual">
      <formula>"Não apto"</formula>
    </cfRule>
  </conditionalFormatting>
  <conditionalFormatting sqref="AT3:AT150">
    <cfRule type="cellIs" dxfId="12" priority="11" operator="equal">
      <formula>"Não apto"</formula>
    </cfRule>
    <cfRule type="cellIs" dxfId="11" priority="12" operator="equal">
      <formula>"AptoSubfunc"</formula>
    </cfRule>
  </conditionalFormatting>
  <conditionalFormatting sqref="AU3:AU150">
    <cfRule type="cellIs" dxfId="10" priority="9" operator="equal">
      <formula>"AptoProg"</formula>
    </cfRule>
    <cfRule type="cellIs" dxfId="9" priority="10" operator="equal">
      <formula>"Não apto"</formula>
    </cfRule>
  </conditionalFormatting>
  <conditionalFormatting sqref="AV3:AV150">
    <cfRule type="cellIs" dxfId="8" priority="7" operator="equal">
      <formula>"AptoAcao"</formula>
    </cfRule>
    <cfRule type="cellIs" dxfId="7" priority="8" operator="equal">
      <formula>"Não apto"</formula>
    </cfRule>
  </conditionalFormatting>
  <conditionalFormatting sqref="AW3:AW150">
    <cfRule type="cellIs" dxfId="6" priority="5" operator="equal">
      <formula>"AptoGND"</formula>
    </cfRule>
    <cfRule type="cellIs" dxfId="5" priority="6" operator="equal">
      <formula>"Não apto"</formula>
    </cfRule>
  </conditionalFormatting>
  <conditionalFormatting sqref="AX3:AX150">
    <cfRule type="cellIs" dxfId="4" priority="3" operator="equal">
      <formula>"AptoModApl"</formula>
    </cfRule>
    <cfRule type="cellIs" dxfId="3" priority="4" operator="equal">
      <formula>"Não apto"</formula>
    </cfRule>
  </conditionalFormatting>
  <conditionalFormatting sqref="AY3:AY150">
    <cfRule type="cellIs" dxfId="2" priority="1" operator="equal">
      <formula>"AptoElemDesp"</formula>
    </cfRule>
    <cfRule type="cellIs" dxfId="1" priority="2" operator="equal">
      <formula>"Não apto"</formula>
    </cfRule>
  </conditionalFormatting>
  <dataValidations count="10">
    <dataValidation allowBlank="1" showInputMessage="1" showErrorMessage="1" prompt="Preencher no formato XX/YYYY (Nº/ano)" sqref="AD2" xr:uid="{00000000-0002-0000-0200-000000000000}"/>
    <dataValidation allowBlank="1" showInputMessage="1" showErrorMessage="1" promptTitle="Período contratual" prompt="Preencher no formato XX/XX/XXXX" sqref="AE2:AF2" xr:uid="{00000000-0002-0000-0200-000001000000}"/>
    <dataValidation type="list" allowBlank="1" showInputMessage="1" showErrorMessage="1" sqref="F3:F150" xr:uid="{00000000-0002-0000-0200-000002000000}">
      <formula1>INDIRECT(AS3)</formula1>
    </dataValidation>
    <dataValidation type="list" allowBlank="1" showInputMessage="1" showErrorMessage="1" sqref="H3:H150 D3:D150" xr:uid="{00000000-0002-0000-0200-000003000000}">
      <formula1>INDIRECT(AP3)</formula1>
    </dataValidation>
    <dataValidation type="list" allowBlank="1" showInputMessage="1" showErrorMessage="1" sqref="L3:L150" xr:uid="{00000000-0002-0000-0200-000004000000}">
      <formula1>INDIRECT(AV3)</formula1>
    </dataValidation>
    <dataValidation type="list" allowBlank="1" showInputMessage="1" showErrorMessage="1" sqref="N3:P150" xr:uid="{00000000-0002-0000-0200-000005000000}">
      <formula1>INDIRECT(AW3)</formula1>
    </dataValidation>
    <dataValidation type="list" allowBlank="1" showInputMessage="1" showErrorMessage="1" sqref="S3:S150 W3:W150 AL3:AL150" xr:uid="{00000000-0002-0000-0200-000006000000}">
      <formula1>INDIRECT(R3)</formula1>
    </dataValidation>
    <dataValidation type="decimal" allowBlank="1" showInputMessage="1" showErrorMessage="1" sqref="AA3:AB150" xr:uid="{00000000-0002-0000-0200-000007000000}">
      <formula1>0</formula1>
      <formula2>1000000000</formula2>
    </dataValidation>
    <dataValidation type="textLength" allowBlank="1" showInputMessage="1" showErrorMessage="1" sqref="AC3:AC150" xr:uid="{00000000-0002-0000-0200-000008000000}">
      <formula1>20</formula1>
      <formula2>300</formula2>
    </dataValidation>
    <dataValidation type="list" allowBlank="1" showInputMessage="1" showErrorMessage="1" sqref="J3:J150" xr:uid="{00000000-0002-0000-0200-000009000000}">
      <formula1>INDIRECT(AU3)</formula1>
    </dataValidation>
  </dataValidations>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A000000}">
          <x14:formula1>
            <xm:f>'Apoio - Lista de UOs'!$A$3:$A$80</xm:f>
          </x14:formula1>
          <xm:sqref>C3:C150</xm:sqref>
        </x14:dataValidation>
        <x14:dataValidation type="list" allowBlank="1" showInputMessage="1" showErrorMessage="1" xr:uid="{00000000-0002-0000-0200-00000B000000}">
          <x14:formula1>
            <xm:f>'Listas Suspensas'!$A$2:$A$3</xm:f>
          </x14:formula1>
          <xm:sqref>AN3:AN150</xm:sqref>
        </x14:dataValidation>
        <x14:dataValidation type="list" allowBlank="1" showInputMessage="1" showErrorMessage="1" xr:uid="{00000000-0002-0000-0200-00000C000000}">
          <x14:formula1>
            <xm:f>'Apoio - Lista de Credores'!$A$3:$A$925</xm:f>
          </x14:formula1>
          <xm:sqref>Y3:Z150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071"/>
  </sheetPr>
  <dimension ref="A1:A925"/>
  <sheetViews>
    <sheetView showGridLines="0" workbookViewId="0">
      <selection activeCell="A3" sqref="A3"/>
    </sheetView>
  </sheetViews>
  <sheetFormatPr defaultRowHeight="15"/>
  <cols>
    <col min="1" max="1" width="48" bestFit="1" customWidth="1"/>
  </cols>
  <sheetData>
    <row r="1" spans="1:1" ht="42" customHeight="1"/>
    <row r="2" spans="1:1" ht="18.75">
      <c r="A2" s="158" t="s">
        <v>189</v>
      </c>
    </row>
    <row r="3" spans="1:1">
      <c r="A3" t="s">
        <v>146</v>
      </c>
    </row>
    <row r="4" spans="1:1">
      <c r="A4" t="s">
        <v>145</v>
      </c>
    </row>
    <row r="5" spans="1:1">
      <c r="A5" t="s">
        <v>190</v>
      </c>
    </row>
    <row r="6" spans="1:1">
      <c r="A6" t="s">
        <v>135</v>
      </c>
    </row>
    <row r="7" spans="1:1">
      <c r="A7" t="s">
        <v>191</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row r="42" spans="1:1">
      <c r="A42" t="s">
        <v>226</v>
      </c>
    </row>
    <row r="43" spans="1:1">
      <c r="A43" t="s">
        <v>227</v>
      </c>
    </row>
    <row r="44" spans="1:1">
      <c r="A44" t="s">
        <v>228</v>
      </c>
    </row>
    <row r="45" spans="1:1">
      <c r="A45" t="s">
        <v>229</v>
      </c>
    </row>
    <row r="46" spans="1:1">
      <c r="A46" t="s">
        <v>230</v>
      </c>
    </row>
    <row r="47" spans="1:1">
      <c r="A47" t="s">
        <v>231</v>
      </c>
    </row>
    <row r="48" spans="1:1">
      <c r="A48" t="s">
        <v>232</v>
      </c>
    </row>
    <row r="49" spans="1:1">
      <c r="A49" t="s">
        <v>233</v>
      </c>
    </row>
    <row r="50" spans="1:1">
      <c r="A50" t="s">
        <v>234</v>
      </c>
    </row>
    <row r="51" spans="1:1">
      <c r="A51" t="s">
        <v>235</v>
      </c>
    </row>
    <row r="52" spans="1:1">
      <c r="A52" t="s">
        <v>236</v>
      </c>
    </row>
    <row r="53" spans="1:1">
      <c r="A53" t="s">
        <v>237</v>
      </c>
    </row>
    <row r="54" spans="1:1">
      <c r="A54" t="s">
        <v>238</v>
      </c>
    </row>
    <row r="55" spans="1:1">
      <c r="A55" t="s">
        <v>239</v>
      </c>
    </row>
    <row r="56" spans="1:1">
      <c r="A56" t="s">
        <v>240</v>
      </c>
    </row>
    <row r="57" spans="1:1">
      <c r="A57" t="s">
        <v>241</v>
      </c>
    </row>
    <row r="58" spans="1:1">
      <c r="A58" t="s">
        <v>242</v>
      </c>
    </row>
    <row r="59" spans="1:1">
      <c r="A59" t="s">
        <v>243</v>
      </c>
    </row>
    <row r="60" spans="1:1">
      <c r="A60" t="s">
        <v>244</v>
      </c>
    </row>
    <row r="61" spans="1:1">
      <c r="A61" t="s">
        <v>245</v>
      </c>
    </row>
    <row r="62" spans="1:1">
      <c r="A62" t="s">
        <v>246</v>
      </c>
    </row>
    <row r="63" spans="1:1">
      <c r="A63" t="s">
        <v>247</v>
      </c>
    </row>
    <row r="64" spans="1:1">
      <c r="A64" t="s">
        <v>248</v>
      </c>
    </row>
    <row r="65" spans="1:1">
      <c r="A65" t="s">
        <v>249</v>
      </c>
    </row>
    <row r="66" spans="1:1">
      <c r="A66" t="s">
        <v>250</v>
      </c>
    </row>
    <row r="67" spans="1:1">
      <c r="A67" t="s">
        <v>251</v>
      </c>
    </row>
    <row r="68" spans="1:1">
      <c r="A68" t="s">
        <v>252</v>
      </c>
    </row>
    <row r="69" spans="1:1">
      <c r="A69" t="s">
        <v>253</v>
      </c>
    </row>
    <row r="70" spans="1:1">
      <c r="A70" t="s">
        <v>254</v>
      </c>
    </row>
    <row r="71" spans="1:1">
      <c r="A71" t="s">
        <v>255</v>
      </c>
    </row>
    <row r="72" spans="1:1">
      <c r="A72" t="s">
        <v>256</v>
      </c>
    </row>
    <row r="73" spans="1:1">
      <c r="A73" t="s">
        <v>257</v>
      </c>
    </row>
    <row r="74" spans="1:1">
      <c r="A74" t="s">
        <v>258</v>
      </c>
    </row>
    <row r="75" spans="1:1">
      <c r="A75" t="s">
        <v>259</v>
      </c>
    </row>
    <row r="76" spans="1:1">
      <c r="A76" t="s">
        <v>260</v>
      </c>
    </row>
    <row r="77" spans="1:1">
      <c r="A77" t="s">
        <v>261</v>
      </c>
    </row>
    <row r="78" spans="1:1">
      <c r="A78" t="s">
        <v>262</v>
      </c>
    </row>
    <row r="79" spans="1:1">
      <c r="A79" t="s">
        <v>263</v>
      </c>
    </row>
    <row r="80" spans="1:1">
      <c r="A80" t="s">
        <v>264</v>
      </c>
    </row>
    <row r="81" spans="1:1">
      <c r="A81" t="s">
        <v>265</v>
      </c>
    </row>
    <row r="82" spans="1:1">
      <c r="A82" t="s">
        <v>266</v>
      </c>
    </row>
    <row r="83" spans="1:1">
      <c r="A83" t="s">
        <v>267</v>
      </c>
    </row>
    <row r="84" spans="1:1">
      <c r="A84" t="s">
        <v>268</v>
      </c>
    </row>
    <row r="85" spans="1:1">
      <c r="A85" t="s">
        <v>269</v>
      </c>
    </row>
    <row r="86" spans="1:1">
      <c r="A86" t="s">
        <v>270</v>
      </c>
    </row>
    <row r="87" spans="1:1">
      <c r="A87" t="s">
        <v>271</v>
      </c>
    </row>
    <row r="88" spans="1:1">
      <c r="A88" t="s">
        <v>272</v>
      </c>
    </row>
    <row r="89" spans="1:1">
      <c r="A89" t="s">
        <v>273</v>
      </c>
    </row>
    <row r="90" spans="1:1">
      <c r="A90" t="s">
        <v>274</v>
      </c>
    </row>
    <row r="91" spans="1:1">
      <c r="A91" t="s">
        <v>275</v>
      </c>
    </row>
    <row r="92" spans="1:1">
      <c r="A92" t="s">
        <v>276</v>
      </c>
    </row>
    <row r="93" spans="1:1">
      <c r="A93" t="s">
        <v>277</v>
      </c>
    </row>
    <row r="94" spans="1:1">
      <c r="A94" t="s">
        <v>278</v>
      </c>
    </row>
    <row r="95" spans="1:1">
      <c r="A95" t="s">
        <v>279</v>
      </c>
    </row>
    <row r="96" spans="1:1">
      <c r="A96" t="s">
        <v>280</v>
      </c>
    </row>
    <row r="97" spans="1:1">
      <c r="A97" t="s">
        <v>281</v>
      </c>
    </row>
    <row r="98" spans="1:1">
      <c r="A98" t="s">
        <v>282</v>
      </c>
    </row>
    <row r="99" spans="1:1">
      <c r="A99" t="s">
        <v>283</v>
      </c>
    </row>
    <row r="100" spans="1:1">
      <c r="A100" t="s">
        <v>284</v>
      </c>
    </row>
    <row r="101" spans="1:1">
      <c r="A101" t="s">
        <v>285</v>
      </c>
    </row>
    <row r="102" spans="1:1">
      <c r="A102" t="s">
        <v>286</v>
      </c>
    </row>
    <row r="103" spans="1:1">
      <c r="A103" t="s">
        <v>287</v>
      </c>
    </row>
    <row r="104" spans="1:1">
      <c r="A104" t="s">
        <v>288</v>
      </c>
    </row>
    <row r="105" spans="1:1">
      <c r="A105" t="s">
        <v>289</v>
      </c>
    </row>
    <row r="106" spans="1:1">
      <c r="A106" t="s">
        <v>290</v>
      </c>
    </row>
    <row r="107" spans="1:1">
      <c r="A107" t="s">
        <v>291</v>
      </c>
    </row>
    <row r="108" spans="1:1">
      <c r="A108" t="s">
        <v>292</v>
      </c>
    </row>
    <row r="109" spans="1:1">
      <c r="A109" t="s">
        <v>293</v>
      </c>
    </row>
    <row r="110" spans="1:1">
      <c r="A110" t="s">
        <v>294</v>
      </c>
    </row>
    <row r="111" spans="1:1">
      <c r="A111" t="s">
        <v>295</v>
      </c>
    </row>
    <row r="112" spans="1:1">
      <c r="A112" t="s">
        <v>296</v>
      </c>
    </row>
    <row r="113" spans="1:1">
      <c r="A113" t="s">
        <v>297</v>
      </c>
    </row>
    <row r="114" spans="1:1">
      <c r="A114" t="s">
        <v>298</v>
      </c>
    </row>
    <row r="115" spans="1:1">
      <c r="A115" t="s">
        <v>299</v>
      </c>
    </row>
    <row r="116" spans="1:1">
      <c r="A116" t="s">
        <v>300</v>
      </c>
    </row>
    <row r="117" spans="1:1">
      <c r="A117" t="s">
        <v>301</v>
      </c>
    </row>
    <row r="118" spans="1:1">
      <c r="A118" t="s">
        <v>302</v>
      </c>
    </row>
    <row r="119" spans="1:1">
      <c r="A119" t="s">
        <v>303</v>
      </c>
    </row>
    <row r="120" spans="1:1">
      <c r="A120" t="s">
        <v>304</v>
      </c>
    </row>
    <row r="121" spans="1:1">
      <c r="A121" t="s">
        <v>305</v>
      </c>
    </row>
    <row r="122" spans="1:1">
      <c r="A122" t="s">
        <v>306</v>
      </c>
    </row>
    <row r="123" spans="1:1">
      <c r="A123" t="s">
        <v>307</v>
      </c>
    </row>
    <row r="124" spans="1:1">
      <c r="A124" t="s">
        <v>308</v>
      </c>
    </row>
    <row r="125" spans="1:1">
      <c r="A125" t="s">
        <v>309</v>
      </c>
    </row>
    <row r="126" spans="1:1">
      <c r="A126" t="s">
        <v>310</v>
      </c>
    </row>
    <row r="127" spans="1:1">
      <c r="A127" t="s">
        <v>311</v>
      </c>
    </row>
    <row r="128" spans="1:1">
      <c r="A128" t="s">
        <v>312</v>
      </c>
    </row>
    <row r="129" spans="1:1">
      <c r="A129" t="s">
        <v>313</v>
      </c>
    </row>
    <row r="130" spans="1:1">
      <c r="A130" t="s">
        <v>314</v>
      </c>
    </row>
    <row r="131" spans="1:1">
      <c r="A131" t="s">
        <v>315</v>
      </c>
    </row>
    <row r="132" spans="1:1">
      <c r="A132" t="s">
        <v>316</v>
      </c>
    </row>
    <row r="133" spans="1:1">
      <c r="A133" t="s">
        <v>317</v>
      </c>
    </row>
    <row r="134" spans="1:1">
      <c r="A134" t="s">
        <v>318</v>
      </c>
    </row>
    <row r="135" spans="1:1">
      <c r="A135" t="s">
        <v>319</v>
      </c>
    </row>
    <row r="136" spans="1:1">
      <c r="A136" t="s">
        <v>320</v>
      </c>
    </row>
    <row r="137" spans="1:1">
      <c r="A137" t="s">
        <v>321</v>
      </c>
    </row>
    <row r="138" spans="1:1">
      <c r="A138" t="s">
        <v>322</v>
      </c>
    </row>
    <row r="139" spans="1:1">
      <c r="A139" t="s">
        <v>323</v>
      </c>
    </row>
    <row r="140" spans="1:1">
      <c r="A140" t="s">
        <v>324</v>
      </c>
    </row>
    <row r="141" spans="1:1">
      <c r="A141" t="s">
        <v>325</v>
      </c>
    </row>
    <row r="142" spans="1:1">
      <c r="A142" t="s">
        <v>326</v>
      </c>
    </row>
    <row r="143" spans="1:1">
      <c r="A143" t="s">
        <v>327</v>
      </c>
    </row>
    <row r="144" spans="1:1">
      <c r="A144" t="s">
        <v>328</v>
      </c>
    </row>
    <row r="145" spans="1:1">
      <c r="A145" t="s">
        <v>329</v>
      </c>
    </row>
    <row r="146" spans="1:1">
      <c r="A146" t="s">
        <v>330</v>
      </c>
    </row>
    <row r="147" spans="1:1">
      <c r="A147" t="s">
        <v>331</v>
      </c>
    </row>
    <row r="148" spans="1:1">
      <c r="A148" t="s">
        <v>332</v>
      </c>
    </row>
    <row r="149" spans="1:1">
      <c r="A149" t="s">
        <v>333</v>
      </c>
    </row>
    <row r="150" spans="1:1">
      <c r="A150" t="s">
        <v>334</v>
      </c>
    </row>
    <row r="151" spans="1:1">
      <c r="A151" t="s">
        <v>335</v>
      </c>
    </row>
    <row r="152" spans="1:1">
      <c r="A152" t="s">
        <v>336</v>
      </c>
    </row>
    <row r="153" spans="1:1">
      <c r="A153" t="s">
        <v>337</v>
      </c>
    </row>
    <row r="154" spans="1:1">
      <c r="A154" t="s">
        <v>338</v>
      </c>
    </row>
    <row r="155" spans="1:1">
      <c r="A155" t="s">
        <v>339</v>
      </c>
    </row>
    <row r="156" spans="1:1">
      <c r="A156" t="s">
        <v>340</v>
      </c>
    </row>
    <row r="157" spans="1:1">
      <c r="A157" t="s">
        <v>341</v>
      </c>
    </row>
    <row r="158" spans="1:1">
      <c r="A158" t="s">
        <v>342</v>
      </c>
    </row>
    <row r="159" spans="1:1">
      <c r="A159" t="s">
        <v>343</v>
      </c>
    </row>
    <row r="160" spans="1:1">
      <c r="A160" t="s">
        <v>344</v>
      </c>
    </row>
    <row r="161" spans="1:1">
      <c r="A161" t="s">
        <v>345</v>
      </c>
    </row>
    <row r="162" spans="1:1">
      <c r="A162" t="s">
        <v>346</v>
      </c>
    </row>
    <row r="163" spans="1:1">
      <c r="A163" t="s">
        <v>347</v>
      </c>
    </row>
    <row r="164" spans="1:1">
      <c r="A164" t="s">
        <v>348</v>
      </c>
    </row>
    <row r="165" spans="1:1">
      <c r="A165" t="s">
        <v>349</v>
      </c>
    </row>
    <row r="166" spans="1:1">
      <c r="A166" t="s">
        <v>350</v>
      </c>
    </row>
    <row r="167" spans="1:1">
      <c r="A167" t="s">
        <v>351</v>
      </c>
    </row>
    <row r="168" spans="1:1">
      <c r="A168" t="s">
        <v>352</v>
      </c>
    </row>
    <row r="169" spans="1:1">
      <c r="A169" t="s">
        <v>353</v>
      </c>
    </row>
    <row r="170" spans="1:1">
      <c r="A170" t="s">
        <v>354</v>
      </c>
    </row>
    <row r="171" spans="1:1">
      <c r="A171" t="s">
        <v>355</v>
      </c>
    </row>
    <row r="172" spans="1:1">
      <c r="A172" t="s">
        <v>356</v>
      </c>
    </row>
    <row r="173" spans="1:1">
      <c r="A173" t="s">
        <v>357</v>
      </c>
    </row>
    <row r="174" spans="1:1">
      <c r="A174" t="s">
        <v>358</v>
      </c>
    </row>
    <row r="175" spans="1:1">
      <c r="A175" t="s">
        <v>359</v>
      </c>
    </row>
    <row r="176" spans="1:1">
      <c r="A176" t="s">
        <v>360</v>
      </c>
    </row>
    <row r="177" spans="1:1">
      <c r="A177" t="s">
        <v>361</v>
      </c>
    </row>
    <row r="178" spans="1:1">
      <c r="A178" t="s">
        <v>362</v>
      </c>
    </row>
    <row r="179" spans="1:1">
      <c r="A179" t="s">
        <v>363</v>
      </c>
    </row>
    <row r="180" spans="1:1">
      <c r="A180" t="s">
        <v>364</v>
      </c>
    </row>
    <row r="181" spans="1:1">
      <c r="A181" t="s">
        <v>365</v>
      </c>
    </row>
    <row r="182" spans="1:1">
      <c r="A182" t="s">
        <v>366</v>
      </c>
    </row>
    <row r="183" spans="1:1">
      <c r="A183" t="s">
        <v>367</v>
      </c>
    </row>
    <row r="184" spans="1:1">
      <c r="A184" t="s">
        <v>368</v>
      </c>
    </row>
    <row r="185" spans="1:1">
      <c r="A185" t="s">
        <v>369</v>
      </c>
    </row>
    <row r="186" spans="1:1">
      <c r="A186" t="s">
        <v>370</v>
      </c>
    </row>
    <row r="187" spans="1:1">
      <c r="A187" t="s">
        <v>371</v>
      </c>
    </row>
    <row r="188" spans="1:1">
      <c r="A188" t="s">
        <v>372</v>
      </c>
    </row>
    <row r="189" spans="1:1">
      <c r="A189" t="s">
        <v>373</v>
      </c>
    </row>
    <row r="190" spans="1:1">
      <c r="A190" t="s">
        <v>374</v>
      </c>
    </row>
    <row r="191" spans="1:1">
      <c r="A191" t="s">
        <v>375</v>
      </c>
    </row>
    <row r="192" spans="1:1">
      <c r="A192" t="s">
        <v>376</v>
      </c>
    </row>
    <row r="193" spans="1:1">
      <c r="A193" t="s">
        <v>377</v>
      </c>
    </row>
    <row r="194" spans="1:1">
      <c r="A194" t="s">
        <v>378</v>
      </c>
    </row>
    <row r="195" spans="1:1">
      <c r="A195" t="s">
        <v>379</v>
      </c>
    </row>
    <row r="196" spans="1:1">
      <c r="A196" t="s">
        <v>380</v>
      </c>
    </row>
    <row r="197" spans="1:1">
      <c r="A197" t="s">
        <v>381</v>
      </c>
    </row>
    <row r="198" spans="1:1">
      <c r="A198" t="s">
        <v>382</v>
      </c>
    </row>
    <row r="199" spans="1:1">
      <c r="A199" t="s">
        <v>383</v>
      </c>
    </row>
    <row r="200" spans="1:1">
      <c r="A200" t="s">
        <v>384</v>
      </c>
    </row>
    <row r="201" spans="1:1">
      <c r="A201" t="s">
        <v>385</v>
      </c>
    </row>
    <row r="202" spans="1:1">
      <c r="A202" t="s">
        <v>386</v>
      </c>
    </row>
    <row r="203" spans="1:1">
      <c r="A203" t="s">
        <v>387</v>
      </c>
    </row>
    <row r="204" spans="1:1">
      <c r="A204" t="s">
        <v>388</v>
      </c>
    </row>
    <row r="205" spans="1:1">
      <c r="A205" t="s">
        <v>389</v>
      </c>
    </row>
    <row r="206" spans="1:1">
      <c r="A206" t="s">
        <v>390</v>
      </c>
    </row>
    <row r="207" spans="1:1">
      <c r="A207" t="s">
        <v>391</v>
      </c>
    </row>
    <row r="208" spans="1:1">
      <c r="A208" t="s">
        <v>392</v>
      </c>
    </row>
    <row r="209" spans="1:1">
      <c r="A209" t="s">
        <v>393</v>
      </c>
    </row>
    <row r="210" spans="1:1">
      <c r="A210" t="s">
        <v>394</v>
      </c>
    </row>
    <row r="211" spans="1:1">
      <c r="A211" t="s">
        <v>395</v>
      </c>
    </row>
    <row r="212" spans="1:1">
      <c r="A212" t="s">
        <v>396</v>
      </c>
    </row>
    <row r="213" spans="1:1">
      <c r="A213" t="s">
        <v>397</v>
      </c>
    </row>
    <row r="214" spans="1:1">
      <c r="A214" t="s">
        <v>398</v>
      </c>
    </row>
    <row r="215" spans="1:1">
      <c r="A215" t="s">
        <v>399</v>
      </c>
    </row>
    <row r="216" spans="1:1">
      <c r="A216" t="s">
        <v>400</v>
      </c>
    </row>
    <row r="217" spans="1:1">
      <c r="A217" t="s">
        <v>401</v>
      </c>
    </row>
    <row r="218" spans="1:1">
      <c r="A218" t="s">
        <v>402</v>
      </c>
    </row>
    <row r="219" spans="1:1">
      <c r="A219" t="s">
        <v>403</v>
      </c>
    </row>
    <row r="220" spans="1:1">
      <c r="A220" t="s">
        <v>404</v>
      </c>
    </row>
    <row r="221" spans="1:1">
      <c r="A221" t="s">
        <v>405</v>
      </c>
    </row>
    <row r="222" spans="1:1">
      <c r="A222" t="s">
        <v>406</v>
      </c>
    </row>
    <row r="223" spans="1:1">
      <c r="A223" t="s">
        <v>407</v>
      </c>
    </row>
    <row r="224" spans="1:1">
      <c r="A224" t="s">
        <v>408</v>
      </c>
    </row>
    <row r="225" spans="1:1">
      <c r="A225" t="s">
        <v>409</v>
      </c>
    </row>
    <row r="226" spans="1:1">
      <c r="A226" t="s">
        <v>410</v>
      </c>
    </row>
    <row r="227" spans="1:1">
      <c r="A227" t="s">
        <v>411</v>
      </c>
    </row>
    <row r="228" spans="1:1">
      <c r="A228" t="s">
        <v>412</v>
      </c>
    </row>
    <row r="229" spans="1:1">
      <c r="A229" t="s">
        <v>413</v>
      </c>
    </row>
    <row r="230" spans="1:1">
      <c r="A230" t="s">
        <v>414</v>
      </c>
    </row>
    <row r="231" spans="1:1">
      <c r="A231" t="s">
        <v>415</v>
      </c>
    </row>
    <row r="232" spans="1:1">
      <c r="A232" t="s">
        <v>416</v>
      </c>
    </row>
    <row r="233" spans="1:1">
      <c r="A233" t="s">
        <v>417</v>
      </c>
    </row>
    <row r="234" spans="1:1">
      <c r="A234" t="s">
        <v>418</v>
      </c>
    </row>
    <row r="235" spans="1:1">
      <c r="A235" t="s">
        <v>419</v>
      </c>
    </row>
    <row r="236" spans="1:1">
      <c r="A236" t="s">
        <v>420</v>
      </c>
    </row>
    <row r="237" spans="1:1">
      <c r="A237" t="s">
        <v>421</v>
      </c>
    </row>
    <row r="238" spans="1:1">
      <c r="A238" t="s">
        <v>422</v>
      </c>
    </row>
    <row r="239" spans="1:1">
      <c r="A239" t="s">
        <v>423</v>
      </c>
    </row>
    <row r="240" spans="1:1">
      <c r="A240" t="s">
        <v>424</v>
      </c>
    </row>
    <row r="241" spans="1:1">
      <c r="A241" t="s">
        <v>425</v>
      </c>
    </row>
    <row r="242" spans="1:1">
      <c r="A242" t="s">
        <v>426</v>
      </c>
    </row>
    <row r="243" spans="1:1">
      <c r="A243" t="s">
        <v>427</v>
      </c>
    </row>
    <row r="244" spans="1:1">
      <c r="A244" t="s">
        <v>428</v>
      </c>
    </row>
    <row r="245" spans="1:1">
      <c r="A245" t="s">
        <v>429</v>
      </c>
    </row>
    <row r="246" spans="1:1">
      <c r="A246" t="s">
        <v>430</v>
      </c>
    </row>
    <row r="247" spans="1:1">
      <c r="A247" t="s">
        <v>431</v>
      </c>
    </row>
    <row r="248" spans="1:1">
      <c r="A248" t="s">
        <v>432</v>
      </c>
    </row>
    <row r="249" spans="1:1">
      <c r="A249" t="s">
        <v>433</v>
      </c>
    </row>
    <row r="250" spans="1:1">
      <c r="A250" t="s">
        <v>434</v>
      </c>
    </row>
    <row r="251" spans="1:1">
      <c r="A251" t="s">
        <v>435</v>
      </c>
    </row>
    <row r="252" spans="1:1">
      <c r="A252" t="s">
        <v>436</v>
      </c>
    </row>
    <row r="253" spans="1:1">
      <c r="A253" t="s">
        <v>437</v>
      </c>
    </row>
    <row r="254" spans="1:1">
      <c r="A254" t="s">
        <v>438</v>
      </c>
    </row>
    <row r="255" spans="1:1">
      <c r="A255" t="s">
        <v>439</v>
      </c>
    </row>
    <row r="256" spans="1:1">
      <c r="A256" t="s">
        <v>440</v>
      </c>
    </row>
    <row r="257" spans="1:1">
      <c r="A257" t="s">
        <v>441</v>
      </c>
    </row>
    <row r="258" spans="1:1">
      <c r="A258" t="s">
        <v>442</v>
      </c>
    </row>
    <row r="259" spans="1:1">
      <c r="A259" t="s">
        <v>443</v>
      </c>
    </row>
    <row r="260" spans="1:1">
      <c r="A260" t="s">
        <v>444</v>
      </c>
    </row>
    <row r="261" spans="1:1">
      <c r="A261" t="s">
        <v>445</v>
      </c>
    </row>
    <row r="262" spans="1:1">
      <c r="A262" t="s">
        <v>446</v>
      </c>
    </row>
    <row r="263" spans="1:1">
      <c r="A263" t="s">
        <v>447</v>
      </c>
    </row>
    <row r="264" spans="1:1">
      <c r="A264" t="s">
        <v>448</v>
      </c>
    </row>
    <row r="265" spans="1:1">
      <c r="A265" t="s">
        <v>449</v>
      </c>
    </row>
    <row r="266" spans="1:1">
      <c r="A266" t="s">
        <v>450</v>
      </c>
    </row>
    <row r="267" spans="1:1">
      <c r="A267" t="s">
        <v>451</v>
      </c>
    </row>
    <row r="268" spans="1:1">
      <c r="A268" t="s">
        <v>452</v>
      </c>
    </row>
    <row r="269" spans="1:1">
      <c r="A269" t="s">
        <v>453</v>
      </c>
    </row>
    <row r="270" spans="1:1">
      <c r="A270" t="s">
        <v>454</v>
      </c>
    </row>
    <row r="271" spans="1:1">
      <c r="A271" t="s">
        <v>455</v>
      </c>
    </row>
    <row r="272" spans="1:1">
      <c r="A272" t="s">
        <v>456</v>
      </c>
    </row>
    <row r="273" spans="1:1">
      <c r="A273" t="s">
        <v>457</v>
      </c>
    </row>
    <row r="274" spans="1:1">
      <c r="A274" t="s">
        <v>458</v>
      </c>
    </row>
    <row r="275" spans="1:1">
      <c r="A275" t="s">
        <v>459</v>
      </c>
    </row>
    <row r="276" spans="1:1">
      <c r="A276" t="s">
        <v>460</v>
      </c>
    </row>
    <row r="277" spans="1:1">
      <c r="A277" t="s">
        <v>461</v>
      </c>
    </row>
    <row r="278" spans="1:1">
      <c r="A278" t="s">
        <v>462</v>
      </c>
    </row>
    <row r="279" spans="1:1">
      <c r="A279" t="s">
        <v>463</v>
      </c>
    </row>
    <row r="280" spans="1:1">
      <c r="A280" t="s">
        <v>464</v>
      </c>
    </row>
    <row r="281" spans="1:1">
      <c r="A281" t="s">
        <v>465</v>
      </c>
    </row>
    <row r="282" spans="1:1">
      <c r="A282" t="s">
        <v>466</v>
      </c>
    </row>
    <row r="283" spans="1:1">
      <c r="A283" t="s">
        <v>467</v>
      </c>
    </row>
    <row r="284" spans="1:1">
      <c r="A284" t="s">
        <v>468</v>
      </c>
    </row>
    <row r="285" spans="1:1">
      <c r="A285" t="s">
        <v>469</v>
      </c>
    </row>
    <row r="286" spans="1:1">
      <c r="A286" t="s">
        <v>470</v>
      </c>
    </row>
    <row r="287" spans="1:1">
      <c r="A287" t="s">
        <v>471</v>
      </c>
    </row>
    <row r="288" spans="1:1">
      <c r="A288" t="s">
        <v>472</v>
      </c>
    </row>
    <row r="289" spans="1:1">
      <c r="A289" t="s">
        <v>473</v>
      </c>
    </row>
    <row r="290" spans="1:1">
      <c r="A290" t="s">
        <v>474</v>
      </c>
    </row>
    <row r="291" spans="1:1">
      <c r="A291" t="s">
        <v>475</v>
      </c>
    </row>
    <row r="292" spans="1:1">
      <c r="A292" t="s">
        <v>476</v>
      </c>
    </row>
    <row r="293" spans="1:1">
      <c r="A293" t="s">
        <v>477</v>
      </c>
    </row>
    <row r="294" spans="1:1">
      <c r="A294" t="s">
        <v>478</v>
      </c>
    </row>
    <row r="295" spans="1:1">
      <c r="A295" t="s">
        <v>479</v>
      </c>
    </row>
    <row r="296" spans="1:1">
      <c r="A296" t="s">
        <v>480</v>
      </c>
    </row>
    <row r="297" spans="1:1">
      <c r="A297" t="s">
        <v>481</v>
      </c>
    </row>
    <row r="298" spans="1:1">
      <c r="A298" t="s">
        <v>482</v>
      </c>
    </row>
    <row r="299" spans="1:1">
      <c r="A299" t="s">
        <v>483</v>
      </c>
    </row>
    <row r="300" spans="1:1">
      <c r="A300" t="s">
        <v>484</v>
      </c>
    </row>
    <row r="301" spans="1:1">
      <c r="A301" t="s">
        <v>485</v>
      </c>
    </row>
    <row r="302" spans="1:1">
      <c r="A302" t="s">
        <v>486</v>
      </c>
    </row>
    <row r="303" spans="1:1">
      <c r="A303" t="s">
        <v>487</v>
      </c>
    </row>
    <row r="304" spans="1:1">
      <c r="A304" t="s">
        <v>488</v>
      </c>
    </row>
    <row r="305" spans="1:1">
      <c r="A305" t="s">
        <v>489</v>
      </c>
    </row>
    <row r="306" spans="1:1">
      <c r="A306" t="s">
        <v>490</v>
      </c>
    </row>
    <row r="307" spans="1:1">
      <c r="A307" t="s">
        <v>491</v>
      </c>
    </row>
    <row r="308" spans="1:1">
      <c r="A308" t="s">
        <v>492</v>
      </c>
    </row>
    <row r="309" spans="1:1">
      <c r="A309" t="s">
        <v>493</v>
      </c>
    </row>
    <row r="310" spans="1:1">
      <c r="A310" t="s">
        <v>494</v>
      </c>
    </row>
    <row r="311" spans="1:1">
      <c r="A311" t="s">
        <v>495</v>
      </c>
    </row>
    <row r="312" spans="1:1">
      <c r="A312" t="s">
        <v>137</v>
      </c>
    </row>
    <row r="313" spans="1:1">
      <c r="A313" t="s">
        <v>496</v>
      </c>
    </row>
    <row r="314" spans="1:1">
      <c r="A314" t="s">
        <v>497</v>
      </c>
    </row>
    <row r="315" spans="1:1">
      <c r="A315" t="s">
        <v>498</v>
      </c>
    </row>
    <row r="316" spans="1:1">
      <c r="A316" t="s">
        <v>499</v>
      </c>
    </row>
    <row r="317" spans="1:1">
      <c r="A317" t="s">
        <v>500</v>
      </c>
    </row>
    <row r="318" spans="1:1">
      <c r="A318" t="s">
        <v>501</v>
      </c>
    </row>
    <row r="319" spans="1:1">
      <c r="A319" t="s">
        <v>502</v>
      </c>
    </row>
    <row r="320" spans="1:1">
      <c r="A320" t="s">
        <v>503</v>
      </c>
    </row>
    <row r="321" spans="1:1">
      <c r="A321" t="s">
        <v>504</v>
      </c>
    </row>
    <row r="322" spans="1:1">
      <c r="A322" t="s">
        <v>505</v>
      </c>
    </row>
    <row r="323" spans="1:1">
      <c r="A323" t="s">
        <v>506</v>
      </c>
    </row>
    <row r="324" spans="1:1">
      <c r="A324" t="s">
        <v>507</v>
      </c>
    </row>
    <row r="325" spans="1:1">
      <c r="A325" t="s">
        <v>508</v>
      </c>
    </row>
    <row r="326" spans="1:1">
      <c r="A326" t="s">
        <v>509</v>
      </c>
    </row>
    <row r="327" spans="1:1">
      <c r="A327" t="s">
        <v>510</v>
      </c>
    </row>
    <row r="328" spans="1:1">
      <c r="A328" t="s">
        <v>511</v>
      </c>
    </row>
    <row r="329" spans="1:1">
      <c r="A329" t="s">
        <v>512</v>
      </c>
    </row>
    <row r="330" spans="1:1">
      <c r="A330" t="s">
        <v>513</v>
      </c>
    </row>
    <row r="331" spans="1:1">
      <c r="A331" t="s">
        <v>514</v>
      </c>
    </row>
    <row r="332" spans="1:1">
      <c r="A332" t="s">
        <v>515</v>
      </c>
    </row>
    <row r="333" spans="1:1">
      <c r="A333" t="s">
        <v>516</v>
      </c>
    </row>
    <row r="334" spans="1:1">
      <c r="A334" t="s">
        <v>517</v>
      </c>
    </row>
    <row r="335" spans="1:1">
      <c r="A335" t="s">
        <v>518</v>
      </c>
    </row>
    <row r="336" spans="1:1">
      <c r="A336" t="s">
        <v>519</v>
      </c>
    </row>
    <row r="337" spans="1:1">
      <c r="A337" t="s">
        <v>520</v>
      </c>
    </row>
    <row r="338" spans="1:1">
      <c r="A338" t="s">
        <v>521</v>
      </c>
    </row>
    <row r="339" spans="1:1">
      <c r="A339" t="s">
        <v>522</v>
      </c>
    </row>
    <row r="340" spans="1:1">
      <c r="A340" t="s">
        <v>523</v>
      </c>
    </row>
    <row r="341" spans="1:1">
      <c r="A341" t="s">
        <v>524</v>
      </c>
    </row>
    <row r="342" spans="1:1">
      <c r="A342" t="s">
        <v>525</v>
      </c>
    </row>
    <row r="343" spans="1:1">
      <c r="A343" t="s">
        <v>526</v>
      </c>
    </row>
    <row r="344" spans="1:1">
      <c r="A344" t="s">
        <v>527</v>
      </c>
    </row>
    <row r="345" spans="1:1">
      <c r="A345" t="s">
        <v>528</v>
      </c>
    </row>
    <row r="346" spans="1:1">
      <c r="A346" t="s">
        <v>529</v>
      </c>
    </row>
    <row r="347" spans="1:1">
      <c r="A347" t="s">
        <v>530</v>
      </c>
    </row>
    <row r="348" spans="1:1">
      <c r="A348" t="s">
        <v>531</v>
      </c>
    </row>
    <row r="349" spans="1:1">
      <c r="A349" t="s">
        <v>532</v>
      </c>
    </row>
    <row r="350" spans="1:1">
      <c r="A350" t="s">
        <v>533</v>
      </c>
    </row>
    <row r="351" spans="1:1">
      <c r="A351" t="s">
        <v>534</v>
      </c>
    </row>
    <row r="352" spans="1:1">
      <c r="A352" t="s">
        <v>535</v>
      </c>
    </row>
    <row r="353" spans="1:1">
      <c r="A353" t="s">
        <v>536</v>
      </c>
    </row>
    <row r="354" spans="1:1">
      <c r="A354" t="s">
        <v>537</v>
      </c>
    </row>
    <row r="355" spans="1:1">
      <c r="A355" t="s">
        <v>538</v>
      </c>
    </row>
    <row r="356" spans="1:1">
      <c r="A356" t="s">
        <v>539</v>
      </c>
    </row>
    <row r="357" spans="1:1">
      <c r="A357" t="s">
        <v>540</v>
      </c>
    </row>
    <row r="358" spans="1:1">
      <c r="A358" t="s">
        <v>541</v>
      </c>
    </row>
    <row r="359" spans="1:1">
      <c r="A359" t="s">
        <v>542</v>
      </c>
    </row>
    <row r="360" spans="1:1">
      <c r="A360" t="s">
        <v>543</v>
      </c>
    </row>
    <row r="361" spans="1:1">
      <c r="A361" t="s">
        <v>544</v>
      </c>
    </row>
    <row r="362" spans="1:1">
      <c r="A362" t="s">
        <v>545</v>
      </c>
    </row>
    <row r="363" spans="1:1">
      <c r="A363" t="s">
        <v>546</v>
      </c>
    </row>
    <row r="364" spans="1:1">
      <c r="A364" t="s">
        <v>547</v>
      </c>
    </row>
    <row r="365" spans="1:1">
      <c r="A365" t="s">
        <v>548</v>
      </c>
    </row>
    <row r="366" spans="1:1">
      <c r="A366" t="s">
        <v>549</v>
      </c>
    </row>
    <row r="367" spans="1:1">
      <c r="A367" t="s">
        <v>550</v>
      </c>
    </row>
    <row r="368" spans="1:1">
      <c r="A368" t="s">
        <v>551</v>
      </c>
    </row>
    <row r="369" spans="1:1">
      <c r="A369" t="s">
        <v>552</v>
      </c>
    </row>
    <row r="370" spans="1:1">
      <c r="A370" t="s">
        <v>128</v>
      </c>
    </row>
    <row r="371" spans="1:1">
      <c r="A371" t="s">
        <v>553</v>
      </c>
    </row>
    <row r="372" spans="1:1">
      <c r="A372" t="s">
        <v>554</v>
      </c>
    </row>
    <row r="373" spans="1:1">
      <c r="A373" t="s">
        <v>555</v>
      </c>
    </row>
    <row r="374" spans="1:1">
      <c r="A374" t="s">
        <v>556</v>
      </c>
    </row>
    <row r="375" spans="1:1">
      <c r="A375" t="s">
        <v>557</v>
      </c>
    </row>
    <row r="376" spans="1:1">
      <c r="A376" t="s">
        <v>558</v>
      </c>
    </row>
    <row r="377" spans="1:1">
      <c r="A377" t="s">
        <v>559</v>
      </c>
    </row>
    <row r="378" spans="1:1">
      <c r="A378" t="s">
        <v>560</v>
      </c>
    </row>
    <row r="379" spans="1:1">
      <c r="A379" t="s">
        <v>561</v>
      </c>
    </row>
    <row r="380" spans="1:1">
      <c r="A380" t="s">
        <v>562</v>
      </c>
    </row>
    <row r="381" spans="1:1">
      <c r="A381" t="s">
        <v>563</v>
      </c>
    </row>
    <row r="382" spans="1:1">
      <c r="A382" t="s">
        <v>564</v>
      </c>
    </row>
    <row r="383" spans="1:1">
      <c r="A383" t="s">
        <v>565</v>
      </c>
    </row>
    <row r="384" spans="1:1">
      <c r="A384" t="s">
        <v>566</v>
      </c>
    </row>
    <row r="385" spans="1:1">
      <c r="A385" t="s">
        <v>567</v>
      </c>
    </row>
    <row r="386" spans="1:1">
      <c r="A386" t="s">
        <v>568</v>
      </c>
    </row>
    <row r="387" spans="1:1">
      <c r="A387" t="s">
        <v>569</v>
      </c>
    </row>
    <row r="388" spans="1:1">
      <c r="A388" t="s">
        <v>570</v>
      </c>
    </row>
    <row r="389" spans="1:1">
      <c r="A389" t="s">
        <v>571</v>
      </c>
    </row>
    <row r="390" spans="1:1">
      <c r="A390" t="s">
        <v>572</v>
      </c>
    </row>
    <row r="391" spans="1:1">
      <c r="A391" t="s">
        <v>573</v>
      </c>
    </row>
    <row r="392" spans="1:1">
      <c r="A392" t="s">
        <v>574</v>
      </c>
    </row>
    <row r="393" spans="1:1">
      <c r="A393" t="s">
        <v>575</v>
      </c>
    </row>
    <row r="394" spans="1:1">
      <c r="A394" t="s">
        <v>576</v>
      </c>
    </row>
    <row r="395" spans="1:1">
      <c r="A395" t="s">
        <v>577</v>
      </c>
    </row>
    <row r="396" spans="1:1">
      <c r="A396" t="s">
        <v>578</v>
      </c>
    </row>
    <row r="397" spans="1:1">
      <c r="A397" t="s">
        <v>579</v>
      </c>
    </row>
    <row r="398" spans="1:1">
      <c r="A398" t="s">
        <v>580</v>
      </c>
    </row>
    <row r="399" spans="1:1">
      <c r="A399" t="s">
        <v>581</v>
      </c>
    </row>
    <row r="400" spans="1:1">
      <c r="A400" t="s">
        <v>582</v>
      </c>
    </row>
    <row r="401" spans="1:1">
      <c r="A401" t="s">
        <v>583</v>
      </c>
    </row>
    <row r="402" spans="1:1">
      <c r="A402" t="s">
        <v>584</v>
      </c>
    </row>
    <row r="403" spans="1:1">
      <c r="A403" t="s">
        <v>585</v>
      </c>
    </row>
    <row r="404" spans="1:1">
      <c r="A404" t="s">
        <v>586</v>
      </c>
    </row>
    <row r="405" spans="1:1">
      <c r="A405" t="s">
        <v>587</v>
      </c>
    </row>
    <row r="406" spans="1:1">
      <c r="A406" t="s">
        <v>588</v>
      </c>
    </row>
    <row r="407" spans="1:1">
      <c r="A407" t="s">
        <v>589</v>
      </c>
    </row>
    <row r="408" spans="1:1">
      <c r="A408" t="s">
        <v>590</v>
      </c>
    </row>
    <row r="409" spans="1:1">
      <c r="A409" t="s">
        <v>591</v>
      </c>
    </row>
    <row r="410" spans="1:1">
      <c r="A410" t="s">
        <v>592</v>
      </c>
    </row>
    <row r="411" spans="1:1">
      <c r="A411" t="s">
        <v>593</v>
      </c>
    </row>
    <row r="412" spans="1:1">
      <c r="A412" t="s">
        <v>594</v>
      </c>
    </row>
    <row r="413" spans="1:1">
      <c r="A413" t="s">
        <v>595</v>
      </c>
    </row>
    <row r="414" spans="1:1">
      <c r="A414" t="s">
        <v>596</v>
      </c>
    </row>
    <row r="415" spans="1:1">
      <c r="A415" t="s">
        <v>597</v>
      </c>
    </row>
    <row r="416" spans="1:1">
      <c r="A416" t="s">
        <v>598</v>
      </c>
    </row>
    <row r="417" spans="1:1">
      <c r="A417" t="s">
        <v>599</v>
      </c>
    </row>
    <row r="418" spans="1:1">
      <c r="A418" t="s">
        <v>600</v>
      </c>
    </row>
    <row r="419" spans="1:1">
      <c r="A419" t="s">
        <v>601</v>
      </c>
    </row>
    <row r="420" spans="1:1">
      <c r="A420" t="s">
        <v>602</v>
      </c>
    </row>
    <row r="421" spans="1:1">
      <c r="A421" t="s">
        <v>603</v>
      </c>
    </row>
    <row r="422" spans="1:1">
      <c r="A422" t="s">
        <v>604</v>
      </c>
    </row>
    <row r="423" spans="1:1">
      <c r="A423" t="s">
        <v>605</v>
      </c>
    </row>
    <row r="424" spans="1:1">
      <c r="A424" t="s">
        <v>606</v>
      </c>
    </row>
    <row r="425" spans="1:1">
      <c r="A425" t="s">
        <v>607</v>
      </c>
    </row>
    <row r="426" spans="1:1">
      <c r="A426" t="s">
        <v>608</v>
      </c>
    </row>
    <row r="427" spans="1:1">
      <c r="A427" t="s">
        <v>609</v>
      </c>
    </row>
    <row r="428" spans="1:1">
      <c r="A428" t="s">
        <v>610</v>
      </c>
    </row>
    <row r="429" spans="1:1">
      <c r="A429" t="s">
        <v>611</v>
      </c>
    </row>
    <row r="430" spans="1:1">
      <c r="A430" t="s">
        <v>612</v>
      </c>
    </row>
    <row r="431" spans="1:1">
      <c r="A431" t="s">
        <v>613</v>
      </c>
    </row>
    <row r="432" spans="1:1">
      <c r="A432" t="s">
        <v>614</v>
      </c>
    </row>
    <row r="433" spans="1:1">
      <c r="A433" t="s">
        <v>615</v>
      </c>
    </row>
    <row r="434" spans="1:1">
      <c r="A434" t="s">
        <v>616</v>
      </c>
    </row>
    <row r="435" spans="1:1">
      <c r="A435" t="s">
        <v>617</v>
      </c>
    </row>
    <row r="436" spans="1:1">
      <c r="A436" t="s">
        <v>618</v>
      </c>
    </row>
    <row r="437" spans="1:1">
      <c r="A437" t="s">
        <v>619</v>
      </c>
    </row>
    <row r="438" spans="1:1">
      <c r="A438" t="s">
        <v>620</v>
      </c>
    </row>
    <row r="439" spans="1:1">
      <c r="A439" t="s">
        <v>621</v>
      </c>
    </row>
    <row r="440" spans="1:1">
      <c r="A440" t="s">
        <v>622</v>
      </c>
    </row>
    <row r="441" spans="1:1">
      <c r="A441" t="s">
        <v>623</v>
      </c>
    </row>
    <row r="442" spans="1:1">
      <c r="A442" t="s">
        <v>624</v>
      </c>
    </row>
    <row r="443" spans="1:1">
      <c r="A443" t="s">
        <v>625</v>
      </c>
    </row>
    <row r="444" spans="1:1">
      <c r="A444" t="s">
        <v>626</v>
      </c>
    </row>
    <row r="445" spans="1:1">
      <c r="A445" t="s">
        <v>627</v>
      </c>
    </row>
    <row r="446" spans="1:1">
      <c r="A446" t="s">
        <v>628</v>
      </c>
    </row>
    <row r="447" spans="1:1">
      <c r="A447" t="s">
        <v>629</v>
      </c>
    </row>
    <row r="448" spans="1:1">
      <c r="A448" t="s">
        <v>630</v>
      </c>
    </row>
    <row r="449" spans="1:1">
      <c r="A449" t="s">
        <v>631</v>
      </c>
    </row>
    <row r="450" spans="1:1">
      <c r="A450" t="s">
        <v>632</v>
      </c>
    </row>
    <row r="451" spans="1:1">
      <c r="A451" t="s">
        <v>633</v>
      </c>
    </row>
    <row r="452" spans="1:1">
      <c r="A452" t="s">
        <v>634</v>
      </c>
    </row>
    <row r="453" spans="1:1">
      <c r="A453" t="s">
        <v>635</v>
      </c>
    </row>
    <row r="454" spans="1:1">
      <c r="A454" t="s">
        <v>636</v>
      </c>
    </row>
    <row r="455" spans="1:1">
      <c r="A455" t="s">
        <v>637</v>
      </c>
    </row>
    <row r="456" spans="1:1">
      <c r="A456" t="s">
        <v>638</v>
      </c>
    </row>
    <row r="457" spans="1:1">
      <c r="A457" t="s">
        <v>639</v>
      </c>
    </row>
    <row r="458" spans="1:1">
      <c r="A458" t="s">
        <v>640</v>
      </c>
    </row>
    <row r="459" spans="1:1">
      <c r="A459" t="s">
        <v>641</v>
      </c>
    </row>
    <row r="460" spans="1:1">
      <c r="A460" t="s">
        <v>642</v>
      </c>
    </row>
    <row r="461" spans="1:1">
      <c r="A461" t="s">
        <v>643</v>
      </c>
    </row>
    <row r="462" spans="1:1">
      <c r="A462" t="s">
        <v>644</v>
      </c>
    </row>
    <row r="463" spans="1:1">
      <c r="A463" t="s">
        <v>645</v>
      </c>
    </row>
    <row r="464" spans="1:1">
      <c r="A464" t="s">
        <v>646</v>
      </c>
    </row>
    <row r="465" spans="1:1">
      <c r="A465" t="s">
        <v>647</v>
      </c>
    </row>
    <row r="466" spans="1:1">
      <c r="A466" t="s">
        <v>648</v>
      </c>
    </row>
    <row r="467" spans="1:1">
      <c r="A467" t="s">
        <v>649</v>
      </c>
    </row>
    <row r="468" spans="1:1">
      <c r="A468" t="s">
        <v>650</v>
      </c>
    </row>
    <row r="469" spans="1:1">
      <c r="A469" t="s">
        <v>651</v>
      </c>
    </row>
    <row r="470" spans="1:1">
      <c r="A470" t="s">
        <v>652</v>
      </c>
    </row>
    <row r="471" spans="1:1">
      <c r="A471" t="s">
        <v>653</v>
      </c>
    </row>
    <row r="472" spans="1:1">
      <c r="A472" t="s">
        <v>654</v>
      </c>
    </row>
    <row r="473" spans="1:1">
      <c r="A473" t="s">
        <v>655</v>
      </c>
    </row>
    <row r="474" spans="1:1">
      <c r="A474" t="s">
        <v>656</v>
      </c>
    </row>
    <row r="475" spans="1:1">
      <c r="A475" t="s">
        <v>657</v>
      </c>
    </row>
    <row r="476" spans="1:1">
      <c r="A476" t="s">
        <v>658</v>
      </c>
    </row>
    <row r="477" spans="1:1">
      <c r="A477" t="s">
        <v>659</v>
      </c>
    </row>
    <row r="478" spans="1:1">
      <c r="A478" t="s">
        <v>660</v>
      </c>
    </row>
    <row r="479" spans="1:1">
      <c r="A479" t="s">
        <v>661</v>
      </c>
    </row>
    <row r="480" spans="1:1">
      <c r="A480" t="s">
        <v>662</v>
      </c>
    </row>
    <row r="481" spans="1:1">
      <c r="A481" t="s">
        <v>663</v>
      </c>
    </row>
    <row r="482" spans="1:1">
      <c r="A482" t="s">
        <v>664</v>
      </c>
    </row>
    <row r="483" spans="1:1">
      <c r="A483" t="s">
        <v>665</v>
      </c>
    </row>
    <row r="484" spans="1:1">
      <c r="A484" t="s">
        <v>666</v>
      </c>
    </row>
    <row r="485" spans="1:1">
      <c r="A485" t="s">
        <v>667</v>
      </c>
    </row>
    <row r="486" spans="1:1">
      <c r="A486" t="s">
        <v>668</v>
      </c>
    </row>
    <row r="487" spans="1:1">
      <c r="A487" t="s">
        <v>669</v>
      </c>
    </row>
    <row r="488" spans="1:1">
      <c r="A488" t="s">
        <v>670</v>
      </c>
    </row>
    <row r="489" spans="1:1">
      <c r="A489" t="s">
        <v>671</v>
      </c>
    </row>
    <row r="490" spans="1:1">
      <c r="A490" t="s">
        <v>672</v>
      </c>
    </row>
    <row r="491" spans="1:1">
      <c r="A491" t="s">
        <v>673</v>
      </c>
    </row>
    <row r="492" spans="1:1">
      <c r="A492" t="s">
        <v>674</v>
      </c>
    </row>
    <row r="493" spans="1:1">
      <c r="A493" t="s">
        <v>675</v>
      </c>
    </row>
    <row r="494" spans="1:1">
      <c r="A494" t="s">
        <v>676</v>
      </c>
    </row>
    <row r="495" spans="1:1">
      <c r="A495" t="s">
        <v>677</v>
      </c>
    </row>
    <row r="496" spans="1:1">
      <c r="A496" t="s">
        <v>678</v>
      </c>
    </row>
    <row r="497" spans="1:1">
      <c r="A497" t="s">
        <v>679</v>
      </c>
    </row>
    <row r="498" spans="1:1">
      <c r="A498" t="s">
        <v>680</v>
      </c>
    </row>
    <row r="499" spans="1:1">
      <c r="A499" t="s">
        <v>681</v>
      </c>
    </row>
    <row r="500" spans="1:1">
      <c r="A500" t="s">
        <v>682</v>
      </c>
    </row>
    <row r="501" spans="1:1">
      <c r="A501" t="s">
        <v>683</v>
      </c>
    </row>
    <row r="502" spans="1:1">
      <c r="A502" t="s">
        <v>684</v>
      </c>
    </row>
    <row r="503" spans="1:1">
      <c r="A503" t="s">
        <v>685</v>
      </c>
    </row>
    <row r="504" spans="1:1">
      <c r="A504" t="s">
        <v>686</v>
      </c>
    </row>
    <row r="505" spans="1:1">
      <c r="A505" t="s">
        <v>687</v>
      </c>
    </row>
    <row r="506" spans="1:1">
      <c r="A506" t="s">
        <v>688</v>
      </c>
    </row>
    <row r="507" spans="1:1">
      <c r="A507" t="s">
        <v>689</v>
      </c>
    </row>
    <row r="508" spans="1:1">
      <c r="A508" t="s">
        <v>690</v>
      </c>
    </row>
    <row r="509" spans="1:1">
      <c r="A509" t="s">
        <v>691</v>
      </c>
    </row>
    <row r="510" spans="1:1">
      <c r="A510" t="s">
        <v>692</v>
      </c>
    </row>
    <row r="511" spans="1:1">
      <c r="A511" t="s">
        <v>693</v>
      </c>
    </row>
    <row r="512" spans="1:1">
      <c r="A512" t="s">
        <v>694</v>
      </c>
    </row>
    <row r="513" spans="1:1">
      <c r="A513" t="s">
        <v>695</v>
      </c>
    </row>
    <row r="514" spans="1:1">
      <c r="A514" t="s">
        <v>696</v>
      </c>
    </row>
    <row r="515" spans="1:1">
      <c r="A515" t="s">
        <v>697</v>
      </c>
    </row>
    <row r="516" spans="1:1">
      <c r="A516" t="s">
        <v>698</v>
      </c>
    </row>
    <row r="517" spans="1:1">
      <c r="A517" t="s">
        <v>699</v>
      </c>
    </row>
    <row r="518" spans="1:1">
      <c r="A518" t="s">
        <v>700</v>
      </c>
    </row>
    <row r="519" spans="1:1">
      <c r="A519" t="s">
        <v>701</v>
      </c>
    </row>
    <row r="520" spans="1:1">
      <c r="A520" t="s">
        <v>702</v>
      </c>
    </row>
    <row r="521" spans="1:1">
      <c r="A521" t="s">
        <v>703</v>
      </c>
    </row>
    <row r="522" spans="1:1">
      <c r="A522" t="s">
        <v>704</v>
      </c>
    </row>
    <row r="523" spans="1:1">
      <c r="A523" t="s">
        <v>705</v>
      </c>
    </row>
    <row r="524" spans="1:1">
      <c r="A524" t="s">
        <v>706</v>
      </c>
    </row>
    <row r="525" spans="1:1">
      <c r="A525" t="s">
        <v>707</v>
      </c>
    </row>
    <row r="526" spans="1:1">
      <c r="A526" t="s">
        <v>708</v>
      </c>
    </row>
    <row r="527" spans="1:1">
      <c r="A527" t="s">
        <v>709</v>
      </c>
    </row>
    <row r="528" spans="1:1">
      <c r="A528" t="s">
        <v>710</v>
      </c>
    </row>
    <row r="529" spans="1:1">
      <c r="A529" t="s">
        <v>711</v>
      </c>
    </row>
    <row r="530" spans="1:1">
      <c r="A530" t="s">
        <v>712</v>
      </c>
    </row>
    <row r="531" spans="1:1">
      <c r="A531" t="s">
        <v>713</v>
      </c>
    </row>
    <row r="532" spans="1:1">
      <c r="A532" t="s">
        <v>714</v>
      </c>
    </row>
    <row r="533" spans="1:1">
      <c r="A533" t="s">
        <v>715</v>
      </c>
    </row>
    <row r="534" spans="1:1">
      <c r="A534" t="s">
        <v>716</v>
      </c>
    </row>
    <row r="535" spans="1:1">
      <c r="A535" t="s">
        <v>717</v>
      </c>
    </row>
    <row r="536" spans="1:1">
      <c r="A536" t="s">
        <v>718</v>
      </c>
    </row>
    <row r="537" spans="1:1">
      <c r="A537" t="s">
        <v>719</v>
      </c>
    </row>
    <row r="538" spans="1:1">
      <c r="A538" t="s">
        <v>720</v>
      </c>
    </row>
    <row r="539" spans="1:1">
      <c r="A539" t="s">
        <v>721</v>
      </c>
    </row>
    <row r="540" spans="1:1">
      <c r="A540" t="s">
        <v>722</v>
      </c>
    </row>
    <row r="541" spans="1:1">
      <c r="A541" t="s">
        <v>723</v>
      </c>
    </row>
    <row r="542" spans="1:1">
      <c r="A542" t="s">
        <v>724</v>
      </c>
    </row>
    <row r="543" spans="1:1">
      <c r="A543" t="s">
        <v>725</v>
      </c>
    </row>
    <row r="544" spans="1:1">
      <c r="A544" t="s">
        <v>726</v>
      </c>
    </row>
    <row r="545" spans="1:1">
      <c r="A545" t="s">
        <v>727</v>
      </c>
    </row>
    <row r="546" spans="1:1">
      <c r="A546" t="s">
        <v>728</v>
      </c>
    </row>
    <row r="547" spans="1:1">
      <c r="A547" t="s">
        <v>729</v>
      </c>
    </row>
    <row r="548" spans="1:1">
      <c r="A548" t="s">
        <v>730</v>
      </c>
    </row>
    <row r="549" spans="1:1">
      <c r="A549" t="s">
        <v>731</v>
      </c>
    </row>
    <row r="550" spans="1:1">
      <c r="A550" t="s">
        <v>732</v>
      </c>
    </row>
    <row r="551" spans="1:1">
      <c r="A551" t="s">
        <v>733</v>
      </c>
    </row>
    <row r="552" spans="1:1">
      <c r="A552" t="s">
        <v>734</v>
      </c>
    </row>
    <row r="553" spans="1:1">
      <c r="A553" t="s">
        <v>735</v>
      </c>
    </row>
    <row r="554" spans="1:1">
      <c r="A554" t="s">
        <v>736</v>
      </c>
    </row>
    <row r="555" spans="1:1">
      <c r="A555" t="s">
        <v>737</v>
      </c>
    </row>
    <row r="556" spans="1:1">
      <c r="A556" t="s">
        <v>738</v>
      </c>
    </row>
    <row r="557" spans="1:1">
      <c r="A557" t="s">
        <v>739</v>
      </c>
    </row>
    <row r="558" spans="1:1">
      <c r="A558" t="s">
        <v>740</v>
      </c>
    </row>
    <row r="559" spans="1:1">
      <c r="A559" t="s">
        <v>741</v>
      </c>
    </row>
    <row r="560" spans="1:1">
      <c r="A560" t="s">
        <v>742</v>
      </c>
    </row>
    <row r="561" spans="1:1">
      <c r="A561" t="s">
        <v>743</v>
      </c>
    </row>
    <row r="562" spans="1:1">
      <c r="A562" t="s">
        <v>744</v>
      </c>
    </row>
    <row r="563" spans="1:1">
      <c r="A563" t="s">
        <v>745</v>
      </c>
    </row>
    <row r="564" spans="1:1">
      <c r="A564" t="s">
        <v>746</v>
      </c>
    </row>
    <row r="565" spans="1:1">
      <c r="A565" t="s">
        <v>747</v>
      </c>
    </row>
    <row r="566" spans="1:1">
      <c r="A566" t="s">
        <v>748</v>
      </c>
    </row>
    <row r="567" spans="1:1">
      <c r="A567" t="s">
        <v>749</v>
      </c>
    </row>
    <row r="568" spans="1:1">
      <c r="A568" t="s">
        <v>750</v>
      </c>
    </row>
    <row r="569" spans="1:1">
      <c r="A569" t="s">
        <v>751</v>
      </c>
    </row>
    <row r="570" spans="1:1">
      <c r="A570" t="s">
        <v>752</v>
      </c>
    </row>
    <row r="571" spans="1:1">
      <c r="A571" t="s">
        <v>753</v>
      </c>
    </row>
    <row r="572" spans="1:1">
      <c r="A572" t="s">
        <v>754</v>
      </c>
    </row>
    <row r="573" spans="1:1">
      <c r="A573" t="s">
        <v>755</v>
      </c>
    </row>
    <row r="574" spans="1:1">
      <c r="A574" t="s">
        <v>756</v>
      </c>
    </row>
    <row r="575" spans="1:1">
      <c r="A575" t="s">
        <v>757</v>
      </c>
    </row>
    <row r="576" spans="1:1">
      <c r="A576" t="s">
        <v>758</v>
      </c>
    </row>
    <row r="577" spans="1:1">
      <c r="A577" t="s">
        <v>759</v>
      </c>
    </row>
    <row r="578" spans="1:1">
      <c r="A578" t="s">
        <v>760</v>
      </c>
    </row>
    <row r="579" spans="1:1">
      <c r="A579" t="s">
        <v>761</v>
      </c>
    </row>
    <row r="580" spans="1:1">
      <c r="A580" t="s">
        <v>762</v>
      </c>
    </row>
    <row r="581" spans="1:1">
      <c r="A581" t="s">
        <v>763</v>
      </c>
    </row>
    <row r="582" spans="1:1">
      <c r="A582" t="s">
        <v>764</v>
      </c>
    </row>
    <row r="583" spans="1:1">
      <c r="A583" t="s">
        <v>765</v>
      </c>
    </row>
    <row r="584" spans="1:1">
      <c r="A584" t="s">
        <v>766</v>
      </c>
    </row>
    <row r="585" spans="1:1">
      <c r="A585" t="s">
        <v>767</v>
      </c>
    </row>
    <row r="586" spans="1:1">
      <c r="A586" t="s">
        <v>768</v>
      </c>
    </row>
    <row r="587" spans="1:1">
      <c r="A587" t="s">
        <v>769</v>
      </c>
    </row>
    <row r="588" spans="1:1">
      <c r="A588" t="s">
        <v>770</v>
      </c>
    </row>
    <row r="589" spans="1:1">
      <c r="A589" t="s">
        <v>771</v>
      </c>
    </row>
    <row r="590" spans="1:1">
      <c r="A590" t="s">
        <v>772</v>
      </c>
    </row>
    <row r="591" spans="1:1">
      <c r="A591" t="s">
        <v>773</v>
      </c>
    </row>
    <row r="592" spans="1:1">
      <c r="A592" t="s">
        <v>774</v>
      </c>
    </row>
    <row r="593" spans="1:1">
      <c r="A593" t="s">
        <v>775</v>
      </c>
    </row>
    <row r="594" spans="1:1">
      <c r="A594" t="s">
        <v>776</v>
      </c>
    </row>
    <row r="595" spans="1:1">
      <c r="A595" t="s">
        <v>777</v>
      </c>
    </row>
    <row r="596" spans="1:1">
      <c r="A596" t="s">
        <v>778</v>
      </c>
    </row>
    <row r="597" spans="1:1">
      <c r="A597" t="s">
        <v>779</v>
      </c>
    </row>
    <row r="598" spans="1:1">
      <c r="A598" t="s">
        <v>780</v>
      </c>
    </row>
    <row r="599" spans="1:1">
      <c r="A599" t="s">
        <v>781</v>
      </c>
    </row>
    <row r="600" spans="1:1">
      <c r="A600" t="s">
        <v>782</v>
      </c>
    </row>
    <row r="601" spans="1:1">
      <c r="A601" t="s">
        <v>783</v>
      </c>
    </row>
    <row r="602" spans="1:1">
      <c r="A602" t="s">
        <v>784</v>
      </c>
    </row>
    <row r="603" spans="1:1">
      <c r="A603" t="s">
        <v>785</v>
      </c>
    </row>
    <row r="604" spans="1:1">
      <c r="A604" t="s">
        <v>786</v>
      </c>
    </row>
    <row r="605" spans="1:1">
      <c r="A605" t="s">
        <v>787</v>
      </c>
    </row>
    <row r="606" spans="1:1">
      <c r="A606" t="s">
        <v>788</v>
      </c>
    </row>
    <row r="607" spans="1:1">
      <c r="A607" t="s">
        <v>789</v>
      </c>
    </row>
    <row r="608" spans="1:1">
      <c r="A608" t="s">
        <v>790</v>
      </c>
    </row>
    <row r="609" spans="1:1">
      <c r="A609" t="s">
        <v>791</v>
      </c>
    </row>
    <row r="610" spans="1:1">
      <c r="A610" t="s">
        <v>792</v>
      </c>
    </row>
    <row r="611" spans="1:1">
      <c r="A611" t="s">
        <v>793</v>
      </c>
    </row>
    <row r="612" spans="1:1">
      <c r="A612" t="s">
        <v>794</v>
      </c>
    </row>
    <row r="613" spans="1:1">
      <c r="A613" t="s">
        <v>795</v>
      </c>
    </row>
    <row r="614" spans="1:1">
      <c r="A614" t="s">
        <v>796</v>
      </c>
    </row>
    <row r="615" spans="1:1">
      <c r="A615" t="s">
        <v>797</v>
      </c>
    </row>
    <row r="616" spans="1:1">
      <c r="A616" t="s">
        <v>798</v>
      </c>
    </row>
    <row r="617" spans="1:1">
      <c r="A617" t="s">
        <v>799</v>
      </c>
    </row>
    <row r="618" spans="1:1">
      <c r="A618" t="s">
        <v>800</v>
      </c>
    </row>
    <row r="619" spans="1:1">
      <c r="A619" t="s">
        <v>801</v>
      </c>
    </row>
    <row r="620" spans="1:1">
      <c r="A620" t="s">
        <v>802</v>
      </c>
    </row>
    <row r="621" spans="1:1">
      <c r="A621" t="s">
        <v>803</v>
      </c>
    </row>
    <row r="622" spans="1:1">
      <c r="A622" t="s">
        <v>804</v>
      </c>
    </row>
    <row r="623" spans="1:1">
      <c r="A623" t="s">
        <v>805</v>
      </c>
    </row>
    <row r="624" spans="1:1">
      <c r="A624" t="s">
        <v>806</v>
      </c>
    </row>
    <row r="625" spans="1:1">
      <c r="A625" t="s">
        <v>807</v>
      </c>
    </row>
    <row r="626" spans="1:1">
      <c r="A626" t="s">
        <v>808</v>
      </c>
    </row>
    <row r="627" spans="1:1">
      <c r="A627" t="s">
        <v>809</v>
      </c>
    </row>
    <row r="628" spans="1:1">
      <c r="A628" t="s">
        <v>810</v>
      </c>
    </row>
    <row r="629" spans="1:1">
      <c r="A629" t="s">
        <v>811</v>
      </c>
    </row>
    <row r="630" spans="1:1">
      <c r="A630" t="s">
        <v>812</v>
      </c>
    </row>
    <row r="631" spans="1:1">
      <c r="A631" t="s">
        <v>813</v>
      </c>
    </row>
    <row r="632" spans="1:1">
      <c r="A632" t="s">
        <v>814</v>
      </c>
    </row>
    <row r="633" spans="1:1">
      <c r="A633" t="s">
        <v>815</v>
      </c>
    </row>
    <row r="634" spans="1:1">
      <c r="A634" t="s">
        <v>816</v>
      </c>
    </row>
    <row r="635" spans="1:1">
      <c r="A635" t="s">
        <v>817</v>
      </c>
    </row>
    <row r="636" spans="1:1">
      <c r="A636" t="s">
        <v>818</v>
      </c>
    </row>
    <row r="637" spans="1:1">
      <c r="A637" t="s">
        <v>819</v>
      </c>
    </row>
    <row r="638" spans="1:1">
      <c r="A638" t="s">
        <v>820</v>
      </c>
    </row>
    <row r="639" spans="1:1">
      <c r="A639" t="s">
        <v>821</v>
      </c>
    </row>
    <row r="640" spans="1:1">
      <c r="A640" t="s">
        <v>822</v>
      </c>
    </row>
    <row r="641" spans="1:1">
      <c r="A641" t="s">
        <v>823</v>
      </c>
    </row>
    <row r="642" spans="1:1">
      <c r="A642" t="s">
        <v>824</v>
      </c>
    </row>
    <row r="643" spans="1:1">
      <c r="A643" t="s">
        <v>825</v>
      </c>
    </row>
    <row r="644" spans="1:1">
      <c r="A644" t="s">
        <v>826</v>
      </c>
    </row>
    <row r="645" spans="1:1">
      <c r="A645" t="s">
        <v>827</v>
      </c>
    </row>
    <row r="646" spans="1:1">
      <c r="A646" t="s">
        <v>828</v>
      </c>
    </row>
    <row r="647" spans="1:1">
      <c r="A647" t="s">
        <v>829</v>
      </c>
    </row>
    <row r="648" spans="1:1">
      <c r="A648" t="s">
        <v>830</v>
      </c>
    </row>
    <row r="649" spans="1:1">
      <c r="A649" t="s">
        <v>831</v>
      </c>
    </row>
    <row r="650" spans="1:1">
      <c r="A650" t="s">
        <v>832</v>
      </c>
    </row>
    <row r="651" spans="1:1">
      <c r="A651" t="s">
        <v>833</v>
      </c>
    </row>
    <row r="652" spans="1:1">
      <c r="A652" t="s">
        <v>834</v>
      </c>
    </row>
    <row r="653" spans="1:1">
      <c r="A653" t="s">
        <v>835</v>
      </c>
    </row>
    <row r="654" spans="1:1">
      <c r="A654" t="s">
        <v>836</v>
      </c>
    </row>
    <row r="655" spans="1:1">
      <c r="A655" t="s">
        <v>837</v>
      </c>
    </row>
    <row r="656" spans="1:1">
      <c r="A656" t="s">
        <v>838</v>
      </c>
    </row>
    <row r="657" spans="1:1">
      <c r="A657" t="s">
        <v>839</v>
      </c>
    </row>
    <row r="658" spans="1:1">
      <c r="A658" t="s">
        <v>840</v>
      </c>
    </row>
    <row r="659" spans="1:1">
      <c r="A659" t="s">
        <v>841</v>
      </c>
    </row>
    <row r="660" spans="1:1">
      <c r="A660" t="s">
        <v>842</v>
      </c>
    </row>
    <row r="661" spans="1:1">
      <c r="A661" t="s">
        <v>843</v>
      </c>
    </row>
    <row r="662" spans="1:1">
      <c r="A662" t="s">
        <v>844</v>
      </c>
    </row>
    <row r="663" spans="1:1">
      <c r="A663" t="s">
        <v>845</v>
      </c>
    </row>
    <row r="664" spans="1:1">
      <c r="A664" t="s">
        <v>846</v>
      </c>
    </row>
    <row r="665" spans="1:1">
      <c r="A665" t="s">
        <v>847</v>
      </c>
    </row>
    <row r="666" spans="1:1">
      <c r="A666" t="s">
        <v>848</v>
      </c>
    </row>
    <row r="667" spans="1:1">
      <c r="A667" t="s">
        <v>849</v>
      </c>
    </row>
    <row r="668" spans="1:1">
      <c r="A668" t="s">
        <v>850</v>
      </c>
    </row>
    <row r="669" spans="1:1">
      <c r="A669" t="s">
        <v>851</v>
      </c>
    </row>
    <row r="670" spans="1:1">
      <c r="A670" t="s">
        <v>852</v>
      </c>
    </row>
    <row r="671" spans="1:1">
      <c r="A671" t="s">
        <v>853</v>
      </c>
    </row>
    <row r="672" spans="1:1">
      <c r="A672" t="s">
        <v>854</v>
      </c>
    </row>
    <row r="673" spans="1:1">
      <c r="A673" t="s">
        <v>855</v>
      </c>
    </row>
    <row r="674" spans="1:1">
      <c r="A674" t="s">
        <v>856</v>
      </c>
    </row>
    <row r="675" spans="1:1">
      <c r="A675" t="s">
        <v>857</v>
      </c>
    </row>
    <row r="676" spans="1:1">
      <c r="A676" t="s">
        <v>858</v>
      </c>
    </row>
    <row r="677" spans="1:1">
      <c r="A677" t="s">
        <v>859</v>
      </c>
    </row>
    <row r="678" spans="1:1">
      <c r="A678" t="s">
        <v>860</v>
      </c>
    </row>
    <row r="679" spans="1:1">
      <c r="A679" t="s">
        <v>861</v>
      </c>
    </row>
    <row r="680" spans="1:1">
      <c r="A680" t="s">
        <v>862</v>
      </c>
    </row>
    <row r="681" spans="1:1">
      <c r="A681" t="s">
        <v>863</v>
      </c>
    </row>
    <row r="682" spans="1:1">
      <c r="A682" t="s">
        <v>864</v>
      </c>
    </row>
    <row r="683" spans="1:1">
      <c r="A683" t="s">
        <v>865</v>
      </c>
    </row>
    <row r="684" spans="1:1">
      <c r="A684" t="s">
        <v>866</v>
      </c>
    </row>
    <row r="685" spans="1:1">
      <c r="A685" t="s">
        <v>867</v>
      </c>
    </row>
    <row r="686" spans="1:1">
      <c r="A686" t="s">
        <v>868</v>
      </c>
    </row>
    <row r="687" spans="1:1">
      <c r="A687" t="s">
        <v>869</v>
      </c>
    </row>
    <row r="688" spans="1:1">
      <c r="A688" t="s">
        <v>870</v>
      </c>
    </row>
    <row r="689" spans="1:1">
      <c r="A689" t="s">
        <v>871</v>
      </c>
    </row>
    <row r="690" spans="1:1">
      <c r="A690" t="s">
        <v>872</v>
      </c>
    </row>
    <row r="691" spans="1:1">
      <c r="A691" t="s">
        <v>873</v>
      </c>
    </row>
    <row r="692" spans="1:1">
      <c r="A692" t="s">
        <v>874</v>
      </c>
    </row>
    <row r="693" spans="1:1">
      <c r="A693" t="s">
        <v>875</v>
      </c>
    </row>
    <row r="694" spans="1:1">
      <c r="A694" t="s">
        <v>876</v>
      </c>
    </row>
    <row r="695" spans="1:1">
      <c r="A695" t="s">
        <v>877</v>
      </c>
    </row>
    <row r="696" spans="1:1">
      <c r="A696" t="s">
        <v>878</v>
      </c>
    </row>
    <row r="697" spans="1:1">
      <c r="A697" t="s">
        <v>879</v>
      </c>
    </row>
    <row r="698" spans="1:1">
      <c r="A698" t="s">
        <v>880</v>
      </c>
    </row>
    <row r="699" spans="1:1">
      <c r="A699" t="s">
        <v>881</v>
      </c>
    </row>
    <row r="700" spans="1:1">
      <c r="A700" t="s">
        <v>882</v>
      </c>
    </row>
    <row r="701" spans="1:1">
      <c r="A701" t="s">
        <v>883</v>
      </c>
    </row>
    <row r="702" spans="1:1">
      <c r="A702" t="s">
        <v>884</v>
      </c>
    </row>
    <row r="703" spans="1:1">
      <c r="A703" t="s">
        <v>885</v>
      </c>
    </row>
    <row r="704" spans="1:1">
      <c r="A704" t="s">
        <v>886</v>
      </c>
    </row>
    <row r="705" spans="1:1">
      <c r="A705" t="s">
        <v>887</v>
      </c>
    </row>
    <row r="706" spans="1:1">
      <c r="A706" t="s">
        <v>888</v>
      </c>
    </row>
    <row r="707" spans="1:1">
      <c r="A707" t="s">
        <v>889</v>
      </c>
    </row>
    <row r="708" spans="1:1">
      <c r="A708" t="s">
        <v>890</v>
      </c>
    </row>
    <row r="709" spans="1:1">
      <c r="A709" t="s">
        <v>891</v>
      </c>
    </row>
    <row r="710" spans="1:1">
      <c r="A710" t="s">
        <v>892</v>
      </c>
    </row>
    <row r="711" spans="1:1">
      <c r="A711" t="s">
        <v>893</v>
      </c>
    </row>
    <row r="712" spans="1:1">
      <c r="A712" t="s">
        <v>894</v>
      </c>
    </row>
    <row r="713" spans="1:1">
      <c r="A713" t="s">
        <v>895</v>
      </c>
    </row>
    <row r="714" spans="1:1">
      <c r="A714" t="s">
        <v>896</v>
      </c>
    </row>
    <row r="715" spans="1:1">
      <c r="A715" t="s">
        <v>897</v>
      </c>
    </row>
    <row r="716" spans="1:1">
      <c r="A716" t="s">
        <v>898</v>
      </c>
    </row>
    <row r="717" spans="1:1">
      <c r="A717" t="s">
        <v>899</v>
      </c>
    </row>
    <row r="718" spans="1:1">
      <c r="A718" t="s">
        <v>900</v>
      </c>
    </row>
    <row r="719" spans="1:1">
      <c r="A719" t="s">
        <v>901</v>
      </c>
    </row>
    <row r="720" spans="1:1">
      <c r="A720" t="s">
        <v>902</v>
      </c>
    </row>
    <row r="721" spans="1:1">
      <c r="A721" t="s">
        <v>903</v>
      </c>
    </row>
    <row r="722" spans="1:1">
      <c r="A722" t="s">
        <v>904</v>
      </c>
    </row>
    <row r="723" spans="1:1">
      <c r="A723" t="s">
        <v>905</v>
      </c>
    </row>
    <row r="724" spans="1:1">
      <c r="A724" t="s">
        <v>906</v>
      </c>
    </row>
    <row r="725" spans="1:1">
      <c r="A725" t="s">
        <v>907</v>
      </c>
    </row>
    <row r="726" spans="1:1">
      <c r="A726" t="s">
        <v>908</v>
      </c>
    </row>
    <row r="727" spans="1:1">
      <c r="A727" t="s">
        <v>909</v>
      </c>
    </row>
    <row r="728" spans="1:1">
      <c r="A728" t="s">
        <v>910</v>
      </c>
    </row>
    <row r="729" spans="1:1">
      <c r="A729" t="s">
        <v>911</v>
      </c>
    </row>
    <row r="730" spans="1:1">
      <c r="A730" t="s">
        <v>912</v>
      </c>
    </row>
    <row r="731" spans="1:1">
      <c r="A731" t="s">
        <v>913</v>
      </c>
    </row>
    <row r="732" spans="1:1">
      <c r="A732" t="s">
        <v>914</v>
      </c>
    </row>
    <row r="733" spans="1:1">
      <c r="A733" t="s">
        <v>915</v>
      </c>
    </row>
    <row r="734" spans="1:1">
      <c r="A734" t="s">
        <v>916</v>
      </c>
    </row>
    <row r="735" spans="1:1">
      <c r="A735" t="s">
        <v>917</v>
      </c>
    </row>
    <row r="736" spans="1:1">
      <c r="A736" t="s">
        <v>918</v>
      </c>
    </row>
    <row r="737" spans="1:1">
      <c r="A737" t="s">
        <v>919</v>
      </c>
    </row>
    <row r="738" spans="1:1">
      <c r="A738" t="s">
        <v>920</v>
      </c>
    </row>
    <row r="739" spans="1:1">
      <c r="A739" t="s">
        <v>921</v>
      </c>
    </row>
    <row r="740" spans="1:1">
      <c r="A740" t="s">
        <v>922</v>
      </c>
    </row>
    <row r="741" spans="1:1">
      <c r="A741" t="s">
        <v>923</v>
      </c>
    </row>
    <row r="742" spans="1:1">
      <c r="A742" t="s">
        <v>924</v>
      </c>
    </row>
    <row r="743" spans="1:1">
      <c r="A743" t="s">
        <v>925</v>
      </c>
    </row>
    <row r="744" spans="1:1">
      <c r="A744" t="s">
        <v>926</v>
      </c>
    </row>
    <row r="745" spans="1:1">
      <c r="A745" t="s">
        <v>927</v>
      </c>
    </row>
    <row r="746" spans="1:1">
      <c r="A746" t="s">
        <v>928</v>
      </c>
    </row>
    <row r="747" spans="1:1">
      <c r="A747" t="s">
        <v>929</v>
      </c>
    </row>
    <row r="748" spans="1:1">
      <c r="A748" t="s">
        <v>930</v>
      </c>
    </row>
    <row r="749" spans="1:1">
      <c r="A749" t="s">
        <v>931</v>
      </c>
    </row>
    <row r="750" spans="1:1">
      <c r="A750" t="s">
        <v>932</v>
      </c>
    </row>
    <row r="751" spans="1:1">
      <c r="A751" t="s">
        <v>933</v>
      </c>
    </row>
    <row r="752" spans="1:1">
      <c r="A752" t="s">
        <v>934</v>
      </c>
    </row>
    <row r="753" spans="1:1">
      <c r="A753" t="s">
        <v>935</v>
      </c>
    </row>
    <row r="754" spans="1:1">
      <c r="A754" t="s">
        <v>936</v>
      </c>
    </row>
    <row r="755" spans="1:1">
      <c r="A755" t="s">
        <v>937</v>
      </c>
    </row>
    <row r="756" spans="1:1">
      <c r="A756" t="s">
        <v>938</v>
      </c>
    </row>
    <row r="757" spans="1:1">
      <c r="A757" t="s">
        <v>939</v>
      </c>
    </row>
    <row r="758" spans="1:1">
      <c r="A758" t="s">
        <v>940</v>
      </c>
    </row>
    <row r="759" spans="1:1">
      <c r="A759" t="s">
        <v>941</v>
      </c>
    </row>
    <row r="760" spans="1:1">
      <c r="A760" t="s">
        <v>942</v>
      </c>
    </row>
    <row r="761" spans="1:1">
      <c r="A761" t="s">
        <v>943</v>
      </c>
    </row>
    <row r="762" spans="1:1">
      <c r="A762" t="s">
        <v>944</v>
      </c>
    </row>
    <row r="763" spans="1:1">
      <c r="A763" t="s">
        <v>945</v>
      </c>
    </row>
    <row r="764" spans="1:1">
      <c r="A764" t="s">
        <v>946</v>
      </c>
    </row>
    <row r="765" spans="1:1">
      <c r="A765" t="s">
        <v>947</v>
      </c>
    </row>
    <row r="766" spans="1:1">
      <c r="A766" t="s">
        <v>948</v>
      </c>
    </row>
    <row r="767" spans="1:1">
      <c r="A767" t="s">
        <v>949</v>
      </c>
    </row>
    <row r="768" spans="1:1">
      <c r="A768" t="s">
        <v>950</v>
      </c>
    </row>
    <row r="769" spans="1:1">
      <c r="A769" t="s">
        <v>951</v>
      </c>
    </row>
    <row r="770" spans="1:1">
      <c r="A770" t="s">
        <v>952</v>
      </c>
    </row>
    <row r="771" spans="1:1">
      <c r="A771" t="s">
        <v>953</v>
      </c>
    </row>
    <row r="772" spans="1:1">
      <c r="A772" t="s">
        <v>954</v>
      </c>
    </row>
    <row r="773" spans="1:1">
      <c r="A773" t="s">
        <v>955</v>
      </c>
    </row>
    <row r="774" spans="1:1">
      <c r="A774" t="s">
        <v>956</v>
      </c>
    </row>
    <row r="775" spans="1:1">
      <c r="A775" t="s">
        <v>957</v>
      </c>
    </row>
    <row r="776" spans="1:1">
      <c r="A776" t="s">
        <v>958</v>
      </c>
    </row>
    <row r="777" spans="1:1">
      <c r="A777" t="s">
        <v>959</v>
      </c>
    </row>
    <row r="778" spans="1:1">
      <c r="A778" t="s">
        <v>960</v>
      </c>
    </row>
    <row r="779" spans="1:1">
      <c r="A779" t="s">
        <v>961</v>
      </c>
    </row>
    <row r="780" spans="1:1">
      <c r="A780" t="s">
        <v>962</v>
      </c>
    </row>
    <row r="781" spans="1:1">
      <c r="A781" t="s">
        <v>963</v>
      </c>
    </row>
    <row r="782" spans="1:1">
      <c r="A782" t="s">
        <v>964</v>
      </c>
    </row>
    <row r="783" spans="1:1">
      <c r="A783" t="s">
        <v>965</v>
      </c>
    </row>
    <row r="784" spans="1:1">
      <c r="A784" t="s">
        <v>966</v>
      </c>
    </row>
    <row r="785" spans="1:1">
      <c r="A785" t="s">
        <v>967</v>
      </c>
    </row>
    <row r="786" spans="1:1">
      <c r="A786" t="s">
        <v>968</v>
      </c>
    </row>
    <row r="787" spans="1:1">
      <c r="A787" t="s">
        <v>969</v>
      </c>
    </row>
    <row r="788" spans="1:1">
      <c r="A788" t="s">
        <v>970</v>
      </c>
    </row>
    <row r="789" spans="1:1">
      <c r="A789" t="s">
        <v>971</v>
      </c>
    </row>
    <row r="790" spans="1:1">
      <c r="A790" t="s">
        <v>972</v>
      </c>
    </row>
    <row r="791" spans="1:1">
      <c r="A791" t="s">
        <v>973</v>
      </c>
    </row>
    <row r="792" spans="1:1">
      <c r="A792" t="s">
        <v>974</v>
      </c>
    </row>
    <row r="793" spans="1:1">
      <c r="A793" t="s">
        <v>975</v>
      </c>
    </row>
    <row r="794" spans="1:1">
      <c r="A794" t="s">
        <v>976</v>
      </c>
    </row>
    <row r="795" spans="1:1">
      <c r="A795" t="s">
        <v>977</v>
      </c>
    </row>
    <row r="796" spans="1:1">
      <c r="A796" t="s">
        <v>978</v>
      </c>
    </row>
    <row r="797" spans="1:1">
      <c r="A797" t="s">
        <v>979</v>
      </c>
    </row>
    <row r="798" spans="1:1">
      <c r="A798" t="s">
        <v>980</v>
      </c>
    </row>
    <row r="799" spans="1:1">
      <c r="A799" t="s">
        <v>981</v>
      </c>
    </row>
    <row r="800" spans="1:1">
      <c r="A800" t="s">
        <v>982</v>
      </c>
    </row>
    <row r="801" spans="1:1">
      <c r="A801" t="s">
        <v>983</v>
      </c>
    </row>
    <row r="802" spans="1:1">
      <c r="A802" t="s">
        <v>984</v>
      </c>
    </row>
    <row r="803" spans="1:1">
      <c r="A803" t="s">
        <v>985</v>
      </c>
    </row>
    <row r="804" spans="1:1">
      <c r="A804" t="s">
        <v>986</v>
      </c>
    </row>
    <row r="805" spans="1:1">
      <c r="A805" t="s">
        <v>987</v>
      </c>
    </row>
    <row r="806" spans="1:1">
      <c r="A806" t="s">
        <v>988</v>
      </c>
    </row>
    <row r="807" spans="1:1">
      <c r="A807" t="s">
        <v>989</v>
      </c>
    </row>
    <row r="808" spans="1:1">
      <c r="A808" t="s">
        <v>990</v>
      </c>
    </row>
    <row r="809" spans="1:1">
      <c r="A809" t="s">
        <v>991</v>
      </c>
    </row>
    <row r="810" spans="1:1">
      <c r="A810" t="s">
        <v>992</v>
      </c>
    </row>
    <row r="811" spans="1:1">
      <c r="A811" t="s">
        <v>993</v>
      </c>
    </row>
    <row r="812" spans="1:1">
      <c r="A812" t="s">
        <v>994</v>
      </c>
    </row>
    <row r="813" spans="1:1">
      <c r="A813" t="s">
        <v>995</v>
      </c>
    </row>
    <row r="814" spans="1:1">
      <c r="A814" t="s">
        <v>996</v>
      </c>
    </row>
    <row r="815" spans="1:1">
      <c r="A815" t="s">
        <v>997</v>
      </c>
    </row>
    <row r="816" spans="1:1">
      <c r="A816" t="s">
        <v>998</v>
      </c>
    </row>
    <row r="817" spans="1:1">
      <c r="A817" t="s">
        <v>999</v>
      </c>
    </row>
    <row r="818" spans="1:1">
      <c r="A818" t="s">
        <v>1000</v>
      </c>
    </row>
    <row r="819" spans="1:1">
      <c r="A819" t="s">
        <v>1001</v>
      </c>
    </row>
    <row r="820" spans="1:1">
      <c r="A820" t="s">
        <v>1002</v>
      </c>
    </row>
    <row r="821" spans="1:1">
      <c r="A821" t="s">
        <v>1003</v>
      </c>
    </row>
    <row r="822" spans="1:1">
      <c r="A822" t="s">
        <v>1004</v>
      </c>
    </row>
    <row r="823" spans="1:1">
      <c r="A823" t="s">
        <v>1005</v>
      </c>
    </row>
    <row r="824" spans="1:1">
      <c r="A824" t="s">
        <v>1006</v>
      </c>
    </row>
    <row r="825" spans="1:1">
      <c r="A825" t="s">
        <v>1007</v>
      </c>
    </row>
    <row r="826" spans="1:1">
      <c r="A826" t="s">
        <v>1008</v>
      </c>
    </row>
    <row r="827" spans="1:1">
      <c r="A827" t="s">
        <v>1009</v>
      </c>
    </row>
    <row r="828" spans="1:1">
      <c r="A828" t="s">
        <v>1010</v>
      </c>
    </row>
    <row r="829" spans="1:1">
      <c r="A829" t="s">
        <v>1011</v>
      </c>
    </row>
    <row r="830" spans="1:1">
      <c r="A830" t="s">
        <v>1012</v>
      </c>
    </row>
    <row r="831" spans="1:1">
      <c r="A831" t="s">
        <v>1013</v>
      </c>
    </row>
    <row r="832" spans="1:1">
      <c r="A832" t="s">
        <v>1014</v>
      </c>
    </row>
    <row r="833" spans="1:1">
      <c r="A833" t="s">
        <v>1015</v>
      </c>
    </row>
    <row r="834" spans="1:1">
      <c r="A834" t="s">
        <v>1016</v>
      </c>
    </row>
    <row r="835" spans="1:1">
      <c r="A835" t="s">
        <v>1017</v>
      </c>
    </row>
    <row r="836" spans="1:1">
      <c r="A836" t="s">
        <v>1018</v>
      </c>
    </row>
    <row r="837" spans="1:1">
      <c r="A837" t="s">
        <v>1019</v>
      </c>
    </row>
    <row r="838" spans="1:1">
      <c r="A838" t="s">
        <v>1020</v>
      </c>
    </row>
    <row r="839" spans="1:1">
      <c r="A839" t="s">
        <v>1021</v>
      </c>
    </row>
    <row r="840" spans="1:1">
      <c r="A840" t="s">
        <v>1022</v>
      </c>
    </row>
    <row r="841" spans="1:1">
      <c r="A841" t="s">
        <v>1023</v>
      </c>
    </row>
    <row r="842" spans="1:1">
      <c r="A842" t="s">
        <v>1024</v>
      </c>
    </row>
    <row r="843" spans="1:1">
      <c r="A843" t="s">
        <v>1025</v>
      </c>
    </row>
    <row r="844" spans="1:1">
      <c r="A844" t="s">
        <v>1026</v>
      </c>
    </row>
    <row r="845" spans="1:1">
      <c r="A845" t="s">
        <v>1027</v>
      </c>
    </row>
    <row r="846" spans="1:1">
      <c r="A846" t="s">
        <v>1028</v>
      </c>
    </row>
    <row r="847" spans="1:1">
      <c r="A847" t="s">
        <v>1029</v>
      </c>
    </row>
    <row r="848" spans="1:1">
      <c r="A848" t="s">
        <v>1030</v>
      </c>
    </row>
    <row r="849" spans="1:1">
      <c r="A849" t="s">
        <v>1031</v>
      </c>
    </row>
    <row r="850" spans="1:1">
      <c r="A850" t="s">
        <v>1032</v>
      </c>
    </row>
    <row r="851" spans="1:1">
      <c r="A851" t="s">
        <v>1033</v>
      </c>
    </row>
    <row r="852" spans="1:1">
      <c r="A852" t="s">
        <v>1034</v>
      </c>
    </row>
    <row r="853" spans="1:1">
      <c r="A853" t="s">
        <v>1035</v>
      </c>
    </row>
    <row r="854" spans="1:1">
      <c r="A854" t="s">
        <v>1036</v>
      </c>
    </row>
    <row r="855" spans="1:1">
      <c r="A855" t="s">
        <v>1037</v>
      </c>
    </row>
    <row r="856" spans="1:1">
      <c r="A856" t="s">
        <v>1038</v>
      </c>
    </row>
    <row r="857" spans="1:1">
      <c r="A857" t="s">
        <v>1039</v>
      </c>
    </row>
    <row r="858" spans="1:1">
      <c r="A858" t="s">
        <v>1040</v>
      </c>
    </row>
    <row r="859" spans="1:1">
      <c r="A859" t="s">
        <v>1041</v>
      </c>
    </row>
    <row r="860" spans="1:1">
      <c r="A860" t="s">
        <v>1042</v>
      </c>
    </row>
    <row r="861" spans="1:1">
      <c r="A861" t="s">
        <v>1043</v>
      </c>
    </row>
    <row r="862" spans="1:1">
      <c r="A862" t="s">
        <v>1044</v>
      </c>
    </row>
    <row r="863" spans="1:1">
      <c r="A863" t="s">
        <v>1045</v>
      </c>
    </row>
    <row r="864" spans="1:1">
      <c r="A864" t="s">
        <v>1046</v>
      </c>
    </row>
    <row r="865" spans="1:1">
      <c r="A865" t="s">
        <v>1047</v>
      </c>
    </row>
    <row r="866" spans="1:1">
      <c r="A866" t="s">
        <v>1048</v>
      </c>
    </row>
    <row r="867" spans="1:1">
      <c r="A867" t="s">
        <v>1049</v>
      </c>
    </row>
    <row r="868" spans="1:1">
      <c r="A868" t="s">
        <v>1050</v>
      </c>
    </row>
    <row r="869" spans="1:1">
      <c r="A869" t="s">
        <v>1051</v>
      </c>
    </row>
    <row r="870" spans="1:1">
      <c r="A870" t="s">
        <v>1052</v>
      </c>
    </row>
    <row r="871" spans="1:1">
      <c r="A871" t="s">
        <v>1053</v>
      </c>
    </row>
    <row r="872" spans="1:1">
      <c r="A872" t="s">
        <v>1054</v>
      </c>
    </row>
    <row r="873" spans="1:1">
      <c r="A873" t="s">
        <v>1055</v>
      </c>
    </row>
    <row r="874" spans="1:1">
      <c r="A874" t="s">
        <v>1056</v>
      </c>
    </row>
    <row r="875" spans="1:1">
      <c r="A875" t="s">
        <v>1057</v>
      </c>
    </row>
    <row r="876" spans="1:1">
      <c r="A876" t="s">
        <v>1058</v>
      </c>
    </row>
    <row r="877" spans="1:1">
      <c r="A877" t="s">
        <v>1059</v>
      </c>
    </row>
    <row r="878" spans="1:1">
      <c r="A878" t="s">
        <v>1060</v>
      </c>
    </row>
    <row r="879" spans="1:1">
      <c r="A879" t="s">
        <v>1061</v>
      </c>
    </row>
    <row r="880" spans="1:1">
      <c r="A880" t="s">
        <v>1062</v>
      </c>
    </row>
    <row r="881" spans="1:1">
      <c r="A881" t="s">
        <v>1063</v>
      </c>
    </row>
    <row r="882" spans="1:1">
      <c r="A882" t="s">
        <v>1064</v>
      </c>
    </row>
    <row r="883" spans="1:1">
      <c r="A883" t="s">
        <v>1065</v>
      </c>
    </row>
    <row r="884" spans="1:1">
      <c r="A884" t="s">
        <v>1066</v>
      </c>
    </row>
    <row r="885" spans="1:1">
      <c r="A885" t="s">
        <v>1067</v>
      </c>
    </row>
    <row r="886" spans="1:1">
      <c r="A886" t="s">
        <v>1068</v>
      </c>
    </row>
    <row r="887" spans="1:1">
      <c r="A887" t="s">
        <v>1069</v>
      </c>
    </row>
    <row r="888" spans="1:1">
      <c r="A888" t="s">
        <v>1070</v>
      </c>
    </row>
    <row r="889" spans="1:1">
      <c r="A889" t="s">
        <v>1071</v>
      </c>
    </row>
    <row r="890" spans="1:1">
      <c r="A890" t="s">
        <v>1072</v>
      </c>
    </row>
    <row r="891" spans="1:1">
      <c r="A891" t="s">
        <v>1073</v>
      </c>
    </row>
    <row r="892" spans="1:1">
      <c r="A892" t="s">
        <v>1074</v>
      </c>
    </row>
    <row r="893" spans="1:1">
      <c r="A893" t="s">
        <v>1075</v>
      </c>
    </row>
    <row r="894" spans="1:1">
      <c r="A894" t="s">
        <v>1076</v>
      </c>
    </row>
    <row r="895" spans="1:1">
      <c r="A895" t="s">
        <v>1077</v>
      </c>
    </row>
    <row r="896" spans="1:1">
      <c r="A896" t="s">
        <v>1078</v>
      </c>
    </row>
    <row r="897" spans="1:1">
      <c r="A897" t="s">
        <v>1079</v>
      </c>
    </row>
    <row r="898" spans="1:1">
      <c r="A898" t="s">
        <v>1080</v>
      </c>
    </row>
    <row r="899" spans="1:1">
      <c r="A899" t="s">
        <v>1081</v>
      </c>
    </row>
    <row r="900" spans="1:1">
      <c r="A900" t="s">
        <v>1082</v>
      </c>
    </row>
    <row r="901" spans="1:1">
      <c r="A901" t="s">
        <v>1083</v>
      </c>
    </row>
    <row r="902" spans="1:1">
      <c r="A902" t="s">
        <v>1084</v>
      </c>
    </row>
    <row r="903" spans="1:1">
      <c r="A903" t="s">
        <v>1085</v>
      </c>
    </row>
    <row r="904" spans="1:1">
      <c r="A904" t="s">
        <v>1086</v>
      </c>
    </row>
    <row r="905" spans="1:1">
      <c r="A905" t="s">
        <v>1087</v>
      </c>
    </row>
    <row r="906" spans="1:1">
      <c r="A906" t="s">
        <v>1088</v>
      </c>
    </row>
    <row r="907" spans="1:1">
      <c r="A907" t="s">
        <v>1089</v>
      </c>
    </row>
    <row r="908" spans="1:1">
      <c r="A908" t="s">
        <v>1090</v>
      </c>
    </row>
    <row r="909" spans="1:1">
      <c r="A909" t="s">
        <v>1091</v>
      </c>
    </row>
    <row r="910" spans="1:1">
      <c r="A910" t="s">
        <v>1092</v>
      </c>
    </row>
    <row r="911" spans="1:1">
      <c r="A911" t="s">
        <v>1093</v>
      </c>
    </row>
    <row r="912" spans="1:1">
      <c r="A912" t="s">
        <v>1094</v>
      </c>
    </row>
    <row r="913" spans="1:1">
      <c r="A913" t="s">
        <v>1095</v>
      </c>
    </row>
    <row r="914" spans="1:1">
      <c r="A914" t="s">
        <v>1096</v>
      </c>
    </row>
    <row r="915" spans="1:1">
      <c r="A915" t="s">
        <v>116</v>
      </c>
    </row>
    <row r="916" spans="1:1">
      <c r="A916" t="s">
        <v>1097</v>
      </c>
    </row>
    <row r="917" spans="1:1">
      <c r="A917" t="s">
        <v>1098</v>
      </c>
    </row>
    <row r="918" spans="1:1">
      <c r="A918" t="s">
        <v>1099</v>
      </c>
    </row>
    <row r="919" spans="1:1">
      <c r="A919" t="s">
        <v>1100</v>
      </c>
    </row>
    <row r="920" spans="1:1">
      <c r="A920" t="s">
        <v>1101</v>
      </c>
    </row>
    <row r="921" spans="1:1">
      <c r="A921" t="s">
        <v>1102</v>
      </c>
    </row>
    <row r="922" spans="1:1">
      <c r="A922" t="s">
        <v>1103</v>
      </c>
    </row>
    <row r="923" spans="1:1">
      <c r="A923" t="s">
        <v>1104</v>
      </c>
    </row>
    <row r="924" spans="1:1">
      <c r="A924" t="s">
        <v>1105</v>
      </c>
    </row>
    <row r="925" spans="1:1">
      <c r="A925" t="s">
        <v>1106</v>
      </c>
    </row>
  </sheetData>
  <sheetProtection algorithmName="SHA-512" hashValue="G7YJKyARS7t3IgAoLbA1gVRvymvZUKvV/i/OsPFNqp0G2rymVetQ45bNF+88W7KcT6AdFAPRrso9STGHUPSTew==" saltValue="iHs8Xjzwcm2TH+80eaqStw==" spinCount="100000" sheet="1" objects="1" scenarios="1" autoFilter="0"/>
  <pageMargins left="0.511811024" right="0.511811024" top="0.78740157499999996" bottom="0.78740157499999996" header="0.31496062000000002" footer="0.31496062000000002"/>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4071"/>
  </sheetPr>
  <dimension ref="A1:C772"/>
  <sheetViews>
    <sheetView showGridLines="0" workbookViewId="0">
      <selection activeCell="A9" sqref="A9"/>
    </sheetView>
  </sheetViews>
  <sheetFormatPr defaultColWidth="9.140625" defaultRowHeight="15"/>
  <cols>
    <col min="1" max="1" width="147" style="3" customWidth="1"/>
    <col min="2" max="3" width="17.140625" customWidth="1"/>
    <col min="4" max="16384" width="9.140625" style="17"/>
  </cols>
  <sheetData>
    <row r="1" spans="1:3" ht="43.5" customHeight="1"/>
    <row r="2" spans="1:3" s="3" customFormat="1" ht="25.5" customHeight="1">
      <c r="A2" s="157" t="s">
        <v>61</v>
      </c>
      <c r="B2"/>
      <c r="C2"/>
    </row>
    <row r="3" spans="1:3" s="3" customFormat="1" ht="25.5" customHeight="1">
      <c r="A3" s="17" t="s">
        <v>135</v>
      </c>
      <c r="B3"/>
      <c r="C3"/>
    </row>
    <row r="4" spans="1:3" ht="24" customHeight="1">
      <c r="A4" s="17" t="s">
        <v>1107</v>
      </c>
    </row>
    <row r="5" spans="1:3" ht="24" customHeight="1">
      <c r="A5" s="17" t="s">
        <v>1108</v>
      </c>
    </row>
    <row r="6" spans="1:3" ht="24" customHeight="1">
      <c r="A6" s="17" t="s">
        <v>1109</v>
      </c>
    </row>
    <row r="7" spans="1:3" ht="24" customHeight="1">
      <c r="A7" s="17" t="s">
        <v>1110</v>
      </c>
    </row>
    <row r="8" spans="1:3" ht="24" customHeight="1">
      <c r="A8" s="17" t="s">
        <v>1111</v>
      </c>
    </row>
    <row r="9" spans="1:3" ht="24" customHeight="1">
      <c r="A9" s="17" t="s">
        <v>1112</v>
      </c>
    </row>
    <row r="10" spans="1:3" ht="24" customHeight="1">
      <c r="A10" s="17" t="s">
        <v>1113</v>
      </c>
    </row>
    <row r="11" spans="1:3" ht="24" customHeight="1">
      <c r="A11" s="17" t="s">
        <v>1114</v>
      </c>
    </row>
    <row r="12" spans="1:3" ht="24" customHeight="1">
      <c r="A12" s="17" t="s">
        <v>1115</v>
      </c>
    </row>
    <row r="13" spans="1:3" ht="24" customHeight="1">
      <c r="A13" s="17" t="s">
        <v>1116</v>
      </c>
    </row>
    <row r="14" spans="1:3" ht="24" customHeight="1">
      <c r="A14" s="17" t="s">
        <v>1117</v>
      </c>
    </row>
    <row r="15" spans="1:3" ht="24" customHeight="1">
      <c r="A15" s="17" t="s">
        <v>1118</v>
      </c>
    </row>
    <row r="16" spans="1:3" ht="24" customHeight="1">
      <c r="A16" s="17" t="s">
        <v>1119</v>
      </c>
    </row>
    <row r="17" spans="1:1" ht="24" customHeight="1">
      <c r="A17" s="17" t="s">
        <v>1120</v>
      </c>
    </row>
    <row r="18" spans="1:1" ht="24" customHeight="1">
      <c r="A18" s="17" t="s">
        <v>1121</v>
      </c>
    </row>
    <row r="19" spans="1:1" ht="24" customHeight="1">
      <c r="A19" s="17" t="s">
        <v>1122</v>
      </c>
    </row>
    <row r="20" spans="1:1" ht="24" customHeight="1">
      <c r="A20" s="17" t="s">
        <v>1123</v>
      </c>
    </row>
    <row r="21" spans="1:1" ht="24" customHeight="1">
      <c r="A21" s="17" t="s">
        <v>1124</v>
      </c>
    </row>
    <row r="22" spans="1:1" ht="24" customHeight="1">
      <c r="A22" s="17" t="s">
        <v>1125</v>
      </c>
    </row>
    <row r="23" spans="1:1" ht="24" customHeight="1">
      <c r="A23" s="17" t="s">
        <v>1126</v>
      </c>
    </row>
    <row r="24" spans="1:1" ht="24" customHeight="1">
      <c r="A24" s="17" t="s">
        <v>1127</v>
      </c>
    </row>
    <row r="25" spans="1:1" ht="24" customHeight="1">
      <c r="A25" s="17" t="s">
        <v>1128</v>
      </c>
    </row>
    <row r="26" spans="1:1" ht="24" customHeight="1">
      <c r="A26" s="17" t="s">
        <v>1129</v>
      </c>
    </row>
    <row r="27" spans="1:1" ht="24" customHeight="1">
      <c r="A27" s="17" t="s">
        <v>1130</v>
      </c>
    </row>
    <row r="28" spans="1:1" ht="24" customHeight="1">
      <c r="A28" s="17" t="s">
        <v>1131</v>
      </c>
    </row>
    <row r="29" spans="1:1" ht="24" customHeight="1">
      <c r="A29" s="17" t="s">
        <v>1132</v>
      </c>
    </row>
    <row r="30" spans="1:1" ht="24" customHeight="1">
      <c r="A30" s="17" t="s">
        <v>1133</v>
      </c>
    </row>
    <row r="31" spans="1:1" ht="24" customHeight="1">
      <c r="A31" s="17" t="s">
        <v>1134</v>
      </c>
    </row>
    <row r="32" spans="1:1" ht="24" customHeight="1">
      <c r="A32" s="17" t="s">
        <v>1135</v>
      </c>
    </row>
    <row r="33" spans="1:1" ht="24" customHeight="1">
      <c r="A33" s="17" t="s">
        <v>1136</v>
      </c>
    </row>
    <row r="34" spans="1:1" ht="24" customHeight="1">
      <c r="A34" s="17" t="s">
        <v>1137</v>
      </c>
    </row>
    <row r="35" spans="1:1" ht="24" customHeight="1">
      <c r="A35" s="17" t="s">
        <v>1138</v>
      </c>
    </row>
    <row r="36" spans="1:1" ht="24" customHeight="1">
      <c r="A36" s="17" t="s">
        <v>1139</v>
      </c>
    </row>
    <row r="37" spans="1:1" ht="24" customHeight="1">
      <c r="A37" s="17" t="s">
        <v>1140</v>
      </c>
    </row>
    <row r="38" spans="1:1" ht="24" customHeight="1">
      <c r="A38" s="17" t="s">
        <v>1141</v>
      </c>
    </row>
    <row r="39" spans="1:1" ht="24" customHeight="1">
      <c r="A39" s="17" t="s">
        <v>1142</v>
      </c>
    </row>
    <row r="40" spans="1:1" ht="24" customHeight="1">
      <c r="A40" s="17" t="s">
        <v>1143</v>
      </c>
    </row>
    <row r="41" spans="1:1" ht="24" customHeight="1">
      <c r="A41" s="17" t="s">
        <v>1144</v>
      </c>
    </row>
    <row r="42" spans="1:1" ht="24" customHeight="1">
      <c r="A42" s="17" t="s">
        <v>1145</v>
      </c>
    </row>
    <row r="43" spans="1:1" ht="24" customHeight="1">
      <c r="A43" s="17" t="s">
        <v>1146</v>
      </c>
    </row>
    <row r="44" spans="1:1" ht="24" customHeight="1">
      <c r="A44" s="17" t="s">
        <v>1147</v>
      </c>
    </row>
    <row r="45" spans="1:1" ht="24" customHeight="1">
      <c r="A45" s="17" t="s">
        <v>1148</v>
      </c>
    </row>
    <row r="46" spans="1:1" ht="24" customHeight="1">
      <c r="A46" s="17" t="s">
        <v>1149</v>
      </c>
    </row>
    <row r="47" spans="1:1" ht="24" customHeight="1">
      <c r="A47" s="17" t="s">
        <v>1150</v>
      </c>
    </row>
    <row r="48" spans="1:1" ht="24" customHeight="1">
      <c r="A48" s="17" t="s">
        <v>1151</v>
      </c>
    </row>
    <row r="49" spans="1:1" ht="24" customHeight="1">
      <c r="A49" s="17" t="s">
        <v>1152</v>
      </c>
    </row>
    <row r="50" spans="1:1" ht="24" customHeight="1">
      <c r="A50" s="17" t="s">
        <v>1153</v>
      </c>
    </row>
    <row r="51" spans="1:1" ht="24" customHeight="1">
      <c r="A51" s="17" t="s">
        <v>1154</v>
      </c>
    </row>
    <row r="52" spans="1:1" ht="24" customHeight="1">
      <c r="A52" s="17" t="s">
        <v>1155</v>
      </c>
    </row>
    <row r="53" spans="1:1" ht="24" customHeight="1">
      <c r="A53" s="17" t="s">
        <v>1156</v>
      </c>
    </row>
    <row r="54" spans="1:1" ht="24" customHeight="1">
      <c r="A54" s="17" t="s">
        <v>1157</v>
      </c>
    </row>
    <row r="55" spans="1:1" ht="24" customHeight="1">
      <c r="A55" s="17" t="s">
        <v>1158</v>
      </c>
    </row>
    <row r="56" spans="1:1" ht="24" customHeight="1">
      <c r="A56" s="17" t="s">
        <v>1159</v>
      </c>
    </row>
    <row r="57" spans="1:1" ht="24" customHeight="1">
      <c r="A57" s="17" t="s">
        <v>1160</v>
      </c>
    </row>
    <row r="58" spans="1:1" ht="24" customHeight="1">
      <c r="A58" s="17" t="s">
        <v>1161</v>
      </c>
    </row>
    <row r="59" spans="1:1" ht="24" customHeight="1">
      <c r="A59" s="17" t="s">
        <v>1162</v>
      </c>
    </row>
    <row r="60" spans="1:1" ht="24" customHeight="1">
      <c r="A60" s="17" t="s">
        <v>1163</v>
      </c>
    </row>
    <row r="61" spans="1:1" ht="24" customHeight="1">
      <c r="A61" s="17" t="s">
        <v>1164</v>
      </c>
    </row>
    <row r="62" spans="1:1" ht="24" customHeight="1">
      <c r="A62" s="17" t="s">
        <v>1165</v>
      </c>
    </row>
    <row r="63" spans="1:1" ht="24" customHeight="1">
      <c r="A63" s="17" t="s">
        <v>1166</v>
      </c>
    </row>
    <row r="64" spans="1:1" ht="24" customHeight="1">
      <c r="A64" s="17" t="s">
        <v>1167</v>
      </c>
    </row>
    <row r="65" spans="1:1" ht="24" customHeight="1">
      <c r="A65" s="17" t="s">
        <v>1168</v>
      </c>
    </row>
    <row r="66" spans="1:1" ht="24" customHeight="1">
      <c r="A66" s="17" t="s">
        <v>1169</v>
      </c>
    </row>
    <row r="67" spans="1:1" ht="24" customHeight="1">
      <c r="A67" s="17" t="s">
        <v>1170</v>
      </c>
    </row>
    <row r="68" spans="1:1" ht="24" customHeight="1">
      <c r="A68" s="17" t="s">
        <v>1171</v>
      </c>
    </row>
    <row r="69" spans="1:1" ht="24" customHeight="1">
      <c r="A69" s="17" t="s">
        <v>1172</v>
      </c>
    </row>
    <row r="70" spans="1:1" ht="24" customHeight="1">
      <c r="A70" s="17" t="s">
        <v>1173</v>
      </c>
    </row>
    <row r="71" spans="1:1" ht="24" customHeight="1">
      <c r="A71" s="17" t="s">
        <v>1174</v>
      </c>
    </row>
    <row r="72" spans="1:1" ht="24" customHeight="1">
      <c r="A72" s="17" t="s">
        <v>1175</v>
      </c>
    </row>
    <row r="73" spans="1:1" ht="24" customHeight="1">
      <c r="A73" s="17" t="s">
        <v>1176</v>
      </c>
    </row>
    <row r="74" spans="1:1" ht="24" customHeight="1">
      <c r="A74" s="17" t="s">
        <v>1177</v>
      </c>
    </row>
    <row r="75" spans="1:1" ht="24" customHeight="1">
      <c r="A75" s="17" t="s">
        <v>1178</v>
      </c>
    </row>
    <row r="76" spans="1:1" ht="24" customHeight="1">
      <c r="A76" s="17" t="s">
        <v>1179</v>
      </c>
    </row>
    <row r="77" spans="1:1" ht="24" customHeight="1">
      <c r="A77" s="17" t="s">
        <v>1180</v>
      </c>
    </row>
    <row r="78" spans="1:1" ht="24" customHeight="1">
      <c r="A78" s="17" t="s">
        <v>1181</v>
      </c>
    </row>
    <row r="79" spans="1:1" ht="24" customHeight="1">
      <c r="A79" s="17" t="s">
        <v>1182</v>
      </c>
    </row>
    <row r="80" spans="1:1" ht="24" customHeight="1">
      <c r="A80" s="17" t="s">
        <v>1183</v>
      </c>
    </row>
    <row r="81" spans="1:1" ht="24" customHeight="1">
      <c r="A81" s="17" t="s">
        <v>1184</v>
      </c>
    </row>
    <row r="82" spans="1:1" ht="24" customHeight="1">
      <c r="A82" s="17" t="s">
        <v>1185</v>
      </c>
    </row>
    <row r="83" spans="1:1" ht="24" customHeight="1">
      <c r="A83" s="17" t="s">
        <v>1186</v>
      </c>
    </row>
    <row r="84" spans="1:1" ht="24" customHeight="1">
      <c r="A84" s="17" t="s">
        <v>1187</v>
      </c>
    </row>
    <row r="85" spans="1:1" ht="24" customHeight="1">
      <c r="A85" s="17" t="s">
        <v>1188</v>
      </c>
    </row>
    <row r="86" spans="1:1" ht="24" customHeight="1">
      <c r="A86" s="17" t="s">
        <v>1189</v>
      </c>
    </row>
    <row r="87" spans="1:1" ht="24" customHeight="1">
      <c r="A87" s="17" t="s">
        <v>1190</v>
      </c>
    </row>
    <row r="88" spans="1:1" ht="24" customHeight="1">
      <c r="A88" s="17" t="s">
        <v>1191</v>
      </c>
    </row>
    <row r="89" spans="1:1" ht="24" customHeight="1">
      <c r="A89" s="17" t="s">
        <v>1192</v>
      </c>
    </row>
    <row r="90" spans="1:1" ht="24" customHeight="1">
      <c r="A90" s="17" t="s">
        <v>1193</v>
      </c>
    </row>
    <row r="91" spans="1:1" ht="24" customHeight="1">
      <c r="A91" s="17" t="s">
        <v>1194</v>
      </c>
    </row>
    <row r="92" spans="1:1" ht="24" customHeight="1">
      <c r="A92" s="17" t="s">
        <v>1195</v>
      </c>
    </row>
    <row r="93" spans="1:1" ht="24" customHeight="1">
      <c r="A93" s="17" t="s">
        <v>1196</v>
      </c>
    </row>
    <row r="94" spans="1:1" ht="24" customHeight="1">
      <c r="A94" s="17" t="s">
        <v>1197</v>
      </c>
    </row>
    <row r="95" spans="1:1" ht="24" customHeight="1">
      <c r="A95" s="17" t="s">
        <v>1198</v>
      </c>
    </row>
    <row r="96" spans="1:1" ht="24" customHeight="1">
      <c r="A96" s="17" t="s">
        <v>1199</v>
      </c>
    </row>
    <row r="97" spans="1:1" ht="24" customHeight="1">
      <c r="A97" s="17" t="s">
        <v>1200</v>
      </c>
    </row>
    <row r="98" spans="1:1" ht="24" customHeight="1">
      <c r="A98" s="17" t="s">
        <v>1201</v>
      </c>
    </row>
    <row r="99" spans="1:1" ht="24" customHeight="1">
      <c r="A99" s="17" t="s">
        <v>1202</v>
      </c>
    </row>
    <row r="100" spans="1:1" ht="24" customHeight="1">
      <c r="A100" s="17" t="s">
        <v>1203</v>
      </c>
    </row>
    <row r="101" spans="1:1" ht="24" customHeight="1">
      <c r="A101" s="17" t="s">
        <v>1204</v>
      </c>
    </row>
    <row r="102" spans="1:1" ht="24" customHeight="1">
      <c r="A102" s="17" t="s">
        <v>1205</v>
      </c>
    </row>
    <row r="103" spans="1:1" ht="24" customHeight="1">
      <c r="A103" s="17" t="s">
        <v>1206</v>
      </c>
    </row>
    <row r="104" spans="1:1" ht="24" customHeight="1">
      <c r="A104" s="17" t="s">
        <v>1207</v>
      </c>
    </row>
    <row r="105" spans="1:1" ht="24" customHeight="1">
      <c r="A105" s="17" t="s">
        <v>1208</v>
      </c>
    </row>
    <row r="106" spans="1:1" ht="24" customHeight="1">
      <c r="A106" s="17" t="s">
        <v>158</v>
      </c>
    </row>
    <row r="107" spans="1:1" ht="24" customHeight="1">
      <c r="A107" s="17" t="s">
        <v>1209</v>
      </c>
    </row>
    <row r="108" spans="1:1" ht="24" customHeight="1">
      <c r="A108" s="17" t="s">
        <v>1210</v>
      </c>
    </row>
    <row r="109" spans="1:1" ht="24" customHeight="1">
      <c r="A109" s="17" t="s">
        <v>1211</v>
      </c>
    </row>
    <row r="110" spans="1:1" ht="24" customHeight="1">
      <c r="A110" s="17" t="s">
        <v>1212</v>
      </c>
    </row>
    <row r="111" spans="1:1" ht="24" customHeight="1">
      <c r="A111" s="17" t="s">
        <v>1213</v>
      </c>
    </row>
    <row r="112" spans="1:1" ht="24" customHeight="1">
      <c r="A112" s="17" t="s">
        <v>1214</v>
      </c>
    </row>
    <row r="113" spans="1:1" ht="24" customHeight="1">
      <c r="A113" s="17" t="s">
        <v>1215</v>
      </c>
    </row>
    <row r="114" spans="1:1" ht="24" customHeight="1">
      <c r="A114" s="17" t="s">
        <v>1216</v>
      </c>
    </row>
    <row r="115" spans="1:1" ht="24" customHeight="1">
      <c r="A115" s="17" t="s">
        <v>1217</v>
      </c>
    </row>
    <row r="116" spans="1:1" ht="24" customHeight="1">
      <c r="A116" s="17" t="s">
        <v>1218</v>
      </c>
    </row>
    <row r="117" spans="1:1" ht="24" customHeight="1">
      <c r="A117" s="17" t="s">
        <v>1219</v>
      </c>
    </row>
    <row r="118" spans="1:1" ht="24" customHeight="1">
      <c r="A118" s="17" t="s">
        <v>1220</v>
      </c>
    </row>
    <row r="119" spans="1:1" ht="24" customHeight="1">
      <c r="A119" s="17" t="s">
        <v>1221</v>
      </c>
    </row>
    <row r="120" spans="1:1" ht="24" customHeight="1">
      <c r="A120" s="17" t="s">
        <v>1222</v>
      </c>
    </row>
    <row r="121" spans="1:1" ht="24" customHeight="1">
      <c r="A121" s="17" t="s">
        <v>1223</v>
      </c>
    </row>
    <row r="122" spans="1:1" ht="24" customHeight="1">
      <c r="A122" s="17" t="s">
        <v>1224</v>
      </c>
    </row>
    <row r="123" spans="1:1" ht="24" customHeight="1">
      <c r="A123" s="17" t="s">
        <v>1225</v>
      </c>
    </row>
    <row r="124" spans="1:1" ht="24" customHeight="1">
      <c r="A124" s="17" t="s">
        <v>1226</v>
      </c>
    </row>
    <row r="125" spans="1:1" ht="24" customHeight="1">
      <c r="A125" s="17" t="s">
        <v>1227</v>
      </c>
    </row>
    <row r="126" spans="1:1" ht="24" customHeight="1">
      <c r="A126" s="17" t="s">
        <v>1228</v>
      </c>
    </row>
    <row r="127" spans="1:1" ht="24" customHeight="1">
      <c r="A127" s="17" t="s">
        <v>1229</v>
      </c>
    </row>
    <row r="128" spans="1:1" ht="24" customHeight="1">
      <c r="A128" s="17" t="s">
        <v>1230</v>
      </c>
    </row>
    <row r="129" spans="1:1" ht="24" customHeight="1">
      <c r="A129" s="17" t="s">
        <v>1231</v>
      </c>
    </row>
    <row r="130" spans="1:1" ht="24" customHeight="1">
      <c r="A130" s="17" t="s">
        <v>1232</v>
      </c>
    </row>
    <row r="131" spans="1:1" ht="24" customHeight="1">
      <c r="A131" s="17" t="s">
        <v>1233</v>
      </c>
    </row>
    <row r="132" spans="1:1" ht="24" customHeight="1">
      <c r="A132" s="17" t="s">
        <v>1234</v>
      </c>
    </row>
    <row r="133" spans="1:1" ht="24" customHeight="1">
      <c r="A133" s="17" t="s">
        <v>1235</v>
      </c>
    </row>
    <row r="134" spans="1:1" ht="24" customHeight="1">
      <c r="A134" s="17" t="s">
        <v>1236</v>
      </c>
    </row>
    <row r="135" spans="1:1" ht="24" customHeight="1">
      <c r="A135" s="17" t="s">
        <v>1237</v>
      </c>
    </row>
    <row r="136" spans="1:1" ht="24" customHeight="1">
      <c r="A136" s="17" t="s">
        <v>1238</v>
      </c>
    </row>
    <row r="137" spans="1:1" ht="24" customHeight="1">
      <c r="A137" s="17" t="s">
        <v>1239</v>
      </c>
    </row>
    <row r="138" spans="1:1" ht="24" customHeight="1">
      <c r="A138" s="17" t="s">
        <v>1240</v>
      </c>
    </row>
    <row r="139" spans="1:1" ht="24" customHeight="1">
      <c r="A139" s="17" t="s">
        <v>1241</v>
      </c>
    </row>
    <row r="140" spans="1:1" ht="24" customHeight="1">
      <c r="A140" s="17" t="s">
        <v>1242</v>
      </c>
    </row>
    <row r="141" spans="1:1" ht="24" customHeight="1">
      <c r="A141" s="17" t="s">
        <v>1243</v>
      </c>
    </row>
    <row r="142" spans="1:1" ht="24" customHeight="1">
      <c r="A142" s="17" t="s">
        <v>1244</v>
      </c>
    </row>
    <row r="143" spans="1:1" ht="24" customHeight="1">
      <c r="A143" s="17" t="s">
        <v>1245</v>
      </c>
    </row>
    <row r="144" spans="1:1" ht="24" customHeight="1">
      <c r="A144" s="17" t="s">
        <v>1246</v>
      </c>
    </row>
    <row r="145" spans="1:1" ht="24" customHeight="1">
      <c r="A145" s="17" t="s">
        <v>1247</v>
      </c>
    </row>
    <row r="146" spans="1:1" ht="24" customHeight="1">
      <c r="A146" s="17" t="s">
        <v>1248</v>
      </c>
    </row>
    <row r="147" spans="1:1" ht="24" customHeight="1">
      <c r="A147" s="17" t="s">
        <v>1249</v>
      </c>
    </row>
    <row r="148" spans="1:1" ht="24" customHeight="1">
      <c r="A148" s="17" t="s">
        <v>1250</v>
      </c>
    </row>
    <row r="149" spans="1:1" ht="24" customHeight="1">
      <c r="A149" s="17" t="s">
        <v>1251</v>
      </c>
    </row>
    <row r="150" spans="1:1" ht="24" customHeight="1">
      <c r="A150" s="17" t="s">
        <v>1252</v>
      </c>
    </row>
    <row r="151" spans="1:1" ht="24" customHeight="1">
      <c r="A151" s="17" t="s">
        <v>1253</v>
      </c>
    </row>
    <row r="152" spans="1:1" ht="24" customHeight="1">
      <c r="A152" s="17" t="s">
        <v>1254</v>
      </c>
    </row>
    <row r="153" spans="1:1" ht="24" customHeight="1">
      <c r="A153" s="17" t="s">
        <v>1255</v>
      </c>
    </row>
    <row r="154" spans="1:1" ht="24" customHeight="1">
      <c r="A154" s="17" t="s">
        <v>1256</v>
      </c>
    </row>
    <row r="155" spans="1:1" ht="24" customHeight="1">
      <c r="A155" s="17" t="s">
        <v>1257</v>
      </c>
    </row>
    <row r="156" spans="1:1" ht="24" customHeight="1">
      <c r="A156" s="17" t="s">
        <v>1258</v>
      </c>
    </row>
    <row r="157" spans="1:1" ht="24" customHeight="1">
      <c r="A157" s="17" t="s">
        <v>1259</v>
      </c>
    </row>
    <row r="158" spans="1:1" ht="24" customHeight="1">
      <c r="A158" s="17" t="s">
        <v>1260</v>
      </c>
    </row>
    <row r="159" spans="1:1" ht="24" customHeight="1">
      <c r="A159" s="17" t="s">
        <v>1261</v>
      </c>
    </row>
    <row r="160" spans="1:1" ht="24" customHeight="1">
      <c r="A160" s="17" t="s">
        <v>1262</v>
      </c>
    </row>
    <row r="161" spans="1:1" ht="24" customHeight="1">
      <c r="A161" s="17" t="s">
        <v>1263</v>
      </c>
    </row>
    <row r="162" spans="1:1" ht="24" customHeight="1">
      <c r="A162" s="17" t="s">
        <v>1264</v>
      </c>
    </row>
    <row r="163" spans="1:1" ht="24" customHeight="1">
      <c r="A163" s="17" t="s">
        <v>1265</v>
      </c>
    </row>
    <row r="164" spans="1:1" ht="24" customHeight="1">
      <c r="A164" s="17" t="s">
        <v>1266</v>
      </c>
    </row>
    <row r="165" spans="1:1" ht="24" customHeight="1">
      <c r="A165" s="17" t="s">
        <v>1267</v>
      </c>
    </row>
    <row r="166" spans="1:1" ht="24" customHeight="1">
      <c r="A166" s="17" t="s">
        <v>1268</v>
      </c>
    </row>
    <row r="167" spans="1:1" ht="24" customHeight="1">
      <c r="A167" s="17" t="s">
        <v>1269</v>
      </c>
    </row>
    <row r="168" spans="1:1" ht="24" customHeight="1">
      <c r="A168" s="17" t="s">
        <v>1270</v>
      </c>
    </row>
    <row r="169" spans="1:1" ht="24" customHeight="1">
      <c r="A169" s="17" t="s">
        <v>1271</v>
      </c>
    </row>
    <row r="170" spans="1:1" ht="24" customHeight="1">
      <c r="A170" s="17" t="s">
        <v>1272</v>
      </c>
    </row>
    <row r="171" spans="1:1" ht="24" customHeight="1">
      <c r="A171" s="17" t="s">
        <v>1273</v>
      </c>
    </row>
    <row r="172" spans="1:1" ht="24" customHeight="1">
      <c r="A172" s="17" t="s">
        <v>1274</v>
      </c>
    </row>
    <row r="173" spans="1:1" ht="24" customHeight="1">
      <c r="A173" s="17" t="s">
        <v>1275</v>
      </c>
    </row>
    <row r="174" spans="1:1" ht="24" customHeight="1">
      <c r="A174" s="17" t="s">
        <v>1276</v>
      </c>
    </row>
    <row r="175" spans="1:1" ht="24" customHeight="1">
      <c r="A175" s="17" t="s">
        <v>1277</v>
      </c>
    </row>
    <row r="176" spans="1:1" ht="24" customHeight="1">
      <c r="A176" s="17" t="s">
        <v>1278</v>
      </c>
    </row>
    <row r="177" spans="1:1" ht="24" customHeight="1">
      <c r="A177" s="17" t="s">
        <v>1279</v>
      </c>
    </row>
    <row r="178" spans="1:1" ht="24" customHeight="1">
      <c r="A178" s="17" t="s">
        <v>1280</v>
      </c>
    </row>
    <row r="179" spans="1:1" ht="24" customHeight="1">
      <c r="A179" s="17" t="s">
        <v>1281</v>
      </c>
    </row>
    <row r="180" spans="1:1" ht="24" customHeight="1">
      <c r="A180" s="17" t="s">
        <v>1282</v>
      </c>
    </row>
    <row r="181" spans="1:1" ht="24" customHeight="1">
      <c r="A181" s="17" t="s">
        <v>1283</v>
      </c>
    </row>
    <row r="182" spans="1:1" ht="24" customHeight="1">
      <c r="A182" s="17" t="s">
        <v>1284</v>
      </c>
    </row>
    <row r="183" spans="1:1" ht="24" customHeight="1">
      <c r="A183" s="17" t="s">
        <v>125</v>
      </c>
    </row>
    <row r="184" spans="1:1" ht="24" customHeight="1">
      <c r="A184" s="17" t="s">
        <v>1285</v>
      </c>
    </row>
    <row r="185" spans="1:1" ht="24" customHeight="1">
      <c r="A185" s="17" t="s">
        <v>1286</v>
      </c>
    </row>
    <row r="186" spans="1:1" ht="24" customHeight="1">
      <c r="A186" s="17" t="s">
        <v>1287</v>
      </c>
    </row>
    <row r="187" spans="1:1" ht="24" customHeight="1">
      <c r="A187" s="17" t="s">
        <v>1288</v>
      </c>
    </row>
    <row r="188" spans="1:1" ht="24" customHeight="1">
      <c r="A188" s="17" t="s">
        <v>1289</v>
      </c>
    </row>
    <row r="189" spans="1:1" ht="24" customHeight="1">
      <c r="A189" s="17" t="s">
        <v>1290</v>
      </c>
    </row>
    <row r="190" spans="1:1" ht="24" customHeight="1">
      <c r="A190" s="17" t="s">
        <v>1291</v>
      </c>
    </row>
    <row r="191" spans="1:1" ht="24" customHeight="1">
      <c r="A191" s="17" t="s">
        <v>1292</v>
      </c>
    </row>
    <row r="192" spans="1:1" ht="24" customHeight="1">
      <c r="A192" s="17" t="s">
        <v>1293</v>
      </c>
    </row>
    <row r="193" spans="1:1" ht="24" customHeight="1">
      <c r="A193" s="17" t="s">
        <v>1294</v>
      </c>
    </row>
    <row r="194" spans="1:1" ht="24" customHeight="1">
      <c r="A194" s="17" t="s">
        <v>1295</v>
      </c>
    </row>
    <row r="195" spans="1:1" ht="24" customHeight="1">
      <c r="A195" s="17" t="s">
        <v>1296</v>
      </c>
    </row>
    <row r="196" spans="1:1" ht="24" customHeight="1">
      <c r="A196" s="17" t="s">
        <v>1297</v>
      </c>
    </row>
    <row r="197" spans="1:1" ht="24" customHeight="1">
      <c r="A197" s="17" t="s">
        <v>1298</v>
      </c>
    </row>
    <row r="198" spans="1:1" ht="24" customHeight="1">
      <c r="A198" s="17" t="s">
        <v>1299</v>
      </c>
    </row>
    <row r="199" spans="1:1" ht="24" customHeight="1">
      <c r="A199" s="17" t="s">
        <v>1300</v>
      </c>
    </row>
    <row r="200" spans="1:1" ht="24" customHeight="1">
      <c r="A200" s="17" t="s">
        <v>1301</v>
      </c>
    </row>
    <row r="201" spans="1:1" ht="24" customHeight="1">
      <c r="A201" s="17" t="s">
        <v>1302</v>
      </c>
    </row>
    <row r="202" spans="1:1" ht="24" customHeight="1">
      <c r="A202" s="17" t="s">
        <v>1303</v>
      </c>
    </row>
    <row r="203" spans="1:1" ht="24" customHeight="1">
      <c r="A203" s="17" t="s">
        <v>1304</v>
      </c>
    </row>
    <row r="204" spans="1:1" ht="24" customHeight="1">
      <c r="A204" s="17" t="s">
        <v>1305</v>
      </c>
    </row>
    <row r="205" spans="1:1" ht="24" customHeight="1">
      <c r="A205" s="17" t="s">
        <v>1306</v>
      </c>
    </row>
    <row r="206" spans="1:1" ht="24" customHeight="1">
      <c r="A206" s="17" t="s">
        <v>162</v>
      </c>
    </row>
    <row r="207" spans="1:1" ht="24" customHeight="1">
      <c r="A207" s="17" t="s">
        <v>1307</v>
      </c>
    </row>
    <row r="208" spans="1:1" ht="24" customHeight="1">
      <c r="A208" s="17" t="s">
        <v>1308</v>
      </c>
    </row>
    <row r="209" spans="1:1" ht="24" customHeight="1">
      <c r="A209" s="17" t="s">
        <v>1309</v>
      </c>
    </row>
    <row r="210" spans="1:1" ht="24" customHeight="1">
      <c r="A210" s="17" t="s">
        <v>1310</v>
      </c>
    </row>
    <row r="211" spans="1:1" ht="24" customHeight="1">
      <c r="A211" s="17" t="s">
        <v>1311</v>
      </c>
    </row>
    <row r="212" spans="1:1" ht="24" customHeight="1">
      <c r="A212" s="17" t="s">
        <v>1312</v>
      </c>
    </row>
    <row r="213" spans="1:1" ht="24" customHeight="1">
      <c r="A213" s="17" t="s">
        <v>1313</v>
      </c>
    </row>
    <row r="214" spans="1:1" ht="24" customHeight="1">
      <c r="A214" s="17" t="s">
        <v>1314</v>
      </c>
    </row>
    <row r="215" spans="1:1" ht="24" customHeight="1">
      <c r="A215" s="17" t="s">
        <v>1315</v>
      </c>
    </row>
    <row r="216" spans="1:1" ht="24" customHeight="1">
      <c r="A216" s="17" t="s">
        <v>1316</v>
      </c>
    </row>
    <row r="217" spans="1:1" ht="24" customHeight="1">
      <c r="A217" s="17" t="s">
        <v>1317</v>
      </c>
    </row>
    <row r="218" spans="1:1" ht="24" customHeight="1">
      <c r="A218" s="17" t="s">
        <v>1318</v>
      </c>
    </row>
    <row r="219" spans="1:1" ht="24" customHeight="1">
      <c r="A219" s="17" t="s">
        <v>1319</v>
      </c>
    </row>
    <row r="220" spans="1:1" ht="24" customHeight="1">
      <c r="A220" s="17" t="s">
        <v>1320</v>
      </c>
    </row>
    <row r="221" spans="1:1" ht="24" customHeight="1">
      <c r="A221" s="17" t="s">
        <v>1321</v>
      </c>
    </row>
    <row r="222" spans="1:1" ht="24" customHeight="1">
      <c r="A222" s="17" t="s">
        <v>1322</v>
      </c>
    </row>
    <row r="223" spans="1:1" ht="24" customHeight="1">
      <c r="A223" s="17" t="s">
        <v>1323</v>
      </c>
    </row>
    <row r="224" spans="1:1" ht="24" customHeight="1">
      <c r="A224" s="17" t="s">
        <v>1324</v>
      </c>
    </row>
    <row r="225" spans="1:1" ht="24" customHeight="1">
      <c r="A225" s="17" t="s">
        <v>1325</v>
      </c>
    </row>
    <row r="226" spans="1:1" ht="24" customHeight="1">
      <c r="A226" s="17" t="s">
        <v>1326</v>
      </c>
    </row>
    <row r="227" spans="1:1" ht="24" customHeight="1">
      <c r="A227" s="17" t="s">
        <v>1327</v>
      </c>
    </row>
    <row r="228" spans="1:1" ht="24" customHeight="1">
      <c r="A228" s="17" t="s">
        <v>1328</v>
      </c>
    </row>
    <row r="229" spans="1:1" ht="24" customHeight="1">
      <c r="A229" s="17" t="s">
        <v>1329</v>
      </c>
    </row>
    <row r="230" spans="1:1" ht="24" customHeight="1">
      <c r="A230" s="17" t="s">
        <v>1330</v>
      </c>
    </row>
    <row r="231" spans="1:1" ht="24" customHeight="1">
      <c r="A231" s="17" t="s">
        <v>1331</v>
      </c>
    </row>
    <row r="232" spans="1:1" ht="24" customHeight="1">
      <c r="A232" s="17" t="s">
        <v>1332</v>
      </c>
    </row>
    <row r="233" spans="1:1" ht="24" customHeight="1">
      <c r="A233" s="17" t="s">
        <v>1333</v>
      </c>
    </row>
    <row r="234" spans="1:1" ht="24" customHeight="1">
      <c r="A234" s="17" t="s">
        <v>1334</v>
      </c>
    </row>
    <row r="235" spans="1:1" ht="24" customHeight="1">
      <c r="A235" s="17" t="s">
        <v>1335</v>
      </c>
    </row>
    <row r="236" spans="1:1" ht="24" customHeight="1">
      <c r="A236" s="17" t="s">
        <v>1336</v>
      </c>
    </row>
    <row r="237" spans="1:1" ht="24" customHeight="1">
      <c r="A237" s="17" t="s">
        <v>1337</v>
      </c>
    </row>
    <row r="238" spans="1:1" ht="24" customHeight="1">
      <c r="A238" s="17" t="s">
        <v>1338</v>
      </c>
    </row>
    <row r="239" spans="1:1" ht="24" customHeight="1">
      <c r="A239" s="17" t="s">
        <v>1339</v>
      </c>
    </row>
    <row r="240" spans="1:1" ht="24" customHeight="1">
      <c r="A240" s="17" t="s">
        <v>1340</v>
      </c>
    </row>
    <row r="241" spans="1:1" ht="24" customHeight="1">
      <c r="A241" s="17" t="s">
        <v>1341</v>
      </c>
    </row>
    <row r="242" spans="1:1" ht="24" customHeight="1">
      <c r="A242" s="17" t="s">
        <v>1342</v>
      </c>
    </row>
    <row r="243" spans="1:1" ht="24" customHeight="1">
      <c r="A243" s="17" t="s">
        <v>1343</v>
      </c>
    </row>
    <row r="244" spans="1:1" ht="24" customHeight="1">
      <c r="A244" s="17" t="s">
        <v>1344</v>
      </c>
    </row>
    <row r="245" spans="1:1" ht="24" customHeight="1">
      <c r="A245" s="17" t="s">
        <v>1345</v>
      </c>
    </row>
    <row r="246" spans="1:1" ht="24" customHeight="1">
      <c r="A246" s="17" t="s">
        <v>1346</v>
      </c>
    </row>
    <row r="247" spans="1:1" ht="24" customHeight="1">
      <c r="A247" s="17" t="s">
        <v>1347</v>
      </c>
    </row>
    <row r="248" spans="1:1" ht="24" customHeight="1">
      <c r="A248" s="17" t="s">
        <v>1348</v>
      </c>
    </row>
    <row r="249" spans="1:1" ht="24" customHeight="1">
      <c r="A249" s="17" t="s">
        <v>1349</v>
      </c>
    </row>
    <row r="250" spans="1:1" ht="24" customHeight="1">
      <c r="A250" s="17" t="s">
        <v>1350</v>
      </c>
    </row>
    <row r="251" spans="1:1" ht="24" customHeight="1">
      <c r="A251" s="17" t="s">
        <v>1351</v>
      </c>
    </row>
    <row r="252" spans="1:1" ht="24" customHeight="1">
      <c r="A252" s="17" t="s">
        <v>1352</v>
      </c>
    </row>
    <row r="253" spans="1:1" ht="24" customHeight="1">
      <c r="A253" s="17" t="s">
        <v>1353</v>
      </c>
    </row>
    <row r="254" spans="1:1" ht="24" customHeight="1">
      <c r="A254" s="17" t="s">
        <v>1354</v>
      </c>
    </row>
    <row r="255" spans="1:1" ht="24" customHeight="1">
      <c r="A255" s="17" t="s">
        <v>1355</v>
      </c>
    </row>
    <row r="256" spans="1:1" ht="24" customHeight="1">
      <c r="A256" s="17" t="s">
        <v>1356</v>
      </c>
    </row>
    <row r="257" spans="1:1" ht="24" customHeight="1">
      <c r="A257" s="17" t="s">
        <v>1357</v>
      </c>
    </row>
    <row r="258" spans="1:1" ht="24" customHeight="1">
      <c r="A258" s="17" t="s">
        <v>1358</v>
      </c>
    </row>
    <row r="259" spans="1:1" ht="24" customHeight="1">
      <c r="A259" s="17" t="s">
        <v>1359</v>
      </c>
    </row>
    <row r="260" spans="1:1" ht="24" customHeight="1">
      <c r="A260" s="17" t="s">
        <v>1360</v>
      </c>
    </row>
    <row r="261" spans="1:1" ht="24" customHeight="1">
      <c r="A261" s="17" t="s">
        <v>1361</v>
      </c>
    </row>
    <row r="262" spans="1:1" ht="24" customHeight="1">
      <c r="A262" s="17" t="s">
        <v>1362</v>
      </c>
    </row>
    <row r="263" spans="1:1" ht="24" customHeight="1">
      <c r="A263" s="17" t="s">
        <v>1363</v>
      </c>
    </row>
    <row r="264" spans="1:1" ht="24" customHeight="1">
      <c r="A264" s="17" t="s">
        <v>1364</v>
      </c>
    </row>
    <row r="265" spans="1:1" ht="24" customHeight="1">
      <c r="A265" s="17" t="s">
        <v>1365</v>
      </c>
    </row>
    <row r="266" spans="1:1" ht="24" customHeight="1">
      <c r="A266" s="17" t="s">
        <v>1366</v>
      </c>
    </row>
    <row r="267" spans="1:1" ht="24" customHeight="1">
      <c r="A267" s="17" t="s">
        <v>1367</v>
      </c>
    </row>
    <row r="268" spans="1:1" ht="24" customHeight="1">
      <c r="A268" s="17" t="s">
        <v>1368</v>
      </c>
    </row>
    <row r="269" spans="1:1" ht="24" customHeight="1">
      <c r="A269" s="17" t="s">
        <v>1369</v>
      </c>
    </row>
    <row r="270" spans="1:1" ht="24" customHeight="1">
      <c r="A270" s="17" t="s">
        <v>1370</v>
      </c>
    </row>
    <row r="271" spans="1:1" ht="24" customHeight="1">
      <c r="A271" s="17" t="s">
        <v>1371</v>
      </c>
    </row>
    <row r="272" spans="1:1" ht="24" customHeight="1">
      <c r="A272" s="17" t="s">
        <v>1372</v>
      </c>
    </row>
    <row r="273" spans="1:1" ht="24" customHeight="1">
      <c r="A273" s="17" t="s">
        <v>1373</v>
      </c>
    </row>
    <row r="274" spans="1:1" ht="24" customHeight="1">
      <c r="A274" s="17" t="s">
        <v>1374</v>
      </c>
    </row>
    <row r="275" spans="1:1" ht="24" customHeight="1">
      <c r="A275" s="17" t="s">
        <v>1375</v>
      </c>
    </row>
    <row r="276" spans="1:1" ht="24" customHeight="1">
      <c r="A276" s="17" t="s">
        <v>1376</v>
      </c>
    </row>
    <row r="277" spans="1:1" ht="24" customHeight="1">
      <c r="A277" s="17" t="s">
        <v>1377</v>
      </c>
    </row>
    <row r="278" spans="1:1" ht="24" customHeight="1">
      <c r="A278" s="17" t="s">
        <v>1378</v>
      </c>
    </row>
    <row r="279" spans="1:1" ht="24" customHeight="1">
      <c r="A279" s="17" t="s">
        <v>1379</v>
      </c>
    </row>
    <row r="280" spans="1:1" ht="24" customHeight="1">
      <c r="A280" s="17" t="s">
        <v>1380</v>
      </c>
    </row>
    <row r="281" spans="1:1" ht="24" customHeight="1">
      <c r="A281" s="17" t="s">
        <v>1381</v>
      </c>
    </row>
    <row r="282" spans="1:1" ht="24" customHeight="1">
      <c r="A282" s="17" t="s">
        <v>1382</v>
      </c>
    </row>
    <row r="283" spans="1:1" ht="24" customHeight="1">
      <c r="A283" s="17" t="s">
        <v>1383</v>
      </c>
    </row>
    <row r="284" spans="1:1" ht="24" customHeight="1">
      <c r="A284" s="17" t="s">
        <v>1384</v>
      </c>
    </row>
    <row r="285" spans="1:1" ht="24" customHeight="1">
      <c r="A285" s="17" t="s">
        <v>1385</v>
      </c>
    </row>
    <row r="286" spans="1:1" ht="24" customHeight="1">
      <c r="A286" s="17" t="s">
        <v>1386</v>
      </c>
    </row>
    <row r="287" spans="1:1" ht="24" customHeight="1">
      <c r="A287" s="17" t="s">
        <v>1387</v>
      </c>
    </row>
    <row r="288" spans="1:1" ht="24" customHeight="1">
      <c r="A288" s="17" t="s">
        <v>1388</v>
      </c>
    </row>
    <row r="289" spans="1:1" ht="24" customHeight="1">
      <c r="A289" s="17" t="s">
        <v>1389</v>
      </c>
    </row>
    <row r="290" spans="1:1" ht="24" customHeight="1">
      <c r="A290" s="17" t="s">
        <v>1390</v>
      </c>
    </row>
    <row r="291" spans="1:1" ht="24" customHeight="1">
      <c r="A291" s="17" t="s">
        <v>1391</v>
      </c>
    </row>
    <row r="292" spans="1:1" ht="24" customHeight="1">
      <c r="A292" s="17" t="s">
        <v>1392</v>
      </c>
    </row>
    <row r="293" spans="1:1" ht="24" customHeight="1">
      <c r="A293" s="17" t="s">
        <v>1393</v>
      </c>
    </row>
    <row r="294" spans="1:1" ht="24" customHeight="1">
      <c r="A294" s="17" t="s">
        <v>1394</v>
      </c>
    </row>
    <row r="295" spans="1:1" ht="24" customHeight="1">
      <c r="A295" s="17" t="s">
        <v>1395</v>
      </c>
    </row>
    <row r="296" spans="1:1" ht="24" customHeight="1">
      <c r="A296" s="17" t="s">
        <v>110</v>
      </c>
    </row>
    <row r="297" spans="1:1" ht="24" customHeight="1">
      <c r="A297" s="17" t="s">
        <v>1396</v>
      </c>
    </row>
    <row r="298" spans="1:1" ht="24" customHeight="1">
      <c r="A298" s="17" t="s">
        <v>1397</v>
      </c>
    </row>
    <row r="299" spans="1:1" ht="24" customHeight="1">
      <c r="A299" s="17" t="s">
        <v>1398</v>
      </c>
    </row>
    <row r="300" spans="1:1" ht="24" customHeight="1">
      <c r="A300" s="17" t="s">
        <v>1399</v>
      </c>
    </row>
    <row r="301" spans="1:1" ht="24" customHeight="1">
      <c r="A301" s="17" t="s">
        <v>1400</v>
      </c>
    </row>
    <row r="302" spans="1:1" ht="24" customHeight="1">
      <c r="A302" s="17" t="s">
        <v>1401</v>
      </c>
    </row>
    <row r="303" spans="1:1" ht="24" customHeight="1">
      <c r="A303" s="17" t="s">
        <v>1402</v>
      </c>
    </row>
    <row r="304" spans="1:1" ht="24" customHeight="1">
      <c r="A304" s="17" t="s">
        <v>1403</v>
      </c>
    </row>
    <row r="305" spans="1:1" ht="24" customHeight="1">
      <c r="A305" s="17" t="s">
        <v>1404</v>
      </c>
    </row>
    <row r="306" spans="1:1" ht="24" customHeight="1">
      <c r="A306" s="17" t="s">
        <v>1405</v>
      </c>
    </row>
    <row r="307" spans="1:1" ht="24" customHeight="1">
      <c r="A307" s="17" t="s">
        <v>1406</v>
      </c>
    </row>
    <row r="308" spans="1:1" ht="24" customHeight="1">
      <c r="A308" s="17" t="s">
        <v>1407</v>
      </c>
    </row>
    <row r="309" spans="1:1" ht="24" customHeight="1">
      <c r="A309" s="17" t="s">
        <v>1408</v>
      </c>
    </row>
    <row r="310" spans="1:1" ht="24" customHeight="1">
      <c r="A310" s="17" t="s">
        <v>1409</v>
      </c>
    </row>
    <row r="311" spans="1:1" ht="24" customHeight="1">
      <c r="A311" s="17" t="s">
        <v>1410</v>
      </c>
    </row>
    <row r="312" spans="1:1" ht="24" customHeight="1">
      <c r="A312" s="17" t="s">
        <v>1411</v>
      </c>
    </row>
    <row r="313" spans="1:1" ht="24" customHeight="1">
      <c r="A313" s="17" t="s">
        <v>1412</v>
      </c>
    </row>
    <row r="314" spans="1:1" ht="24" customHeight="1">
      <c r="A314" s="17" t="s">
        <v>1413</v>
      </c>
    </row>
    <row r="315" spans="1:1" ht="24" customHeight="1">
      <c r="A315" s="17" t="s">
        <v>1414</v>
      </c>
    </row>
    <row r="316" spans="1:1" ht="24" customHeight="1">
      <c r="A316" s="17" t="s">
        <v>1415</v>
      </c>
    </row>
    <row r="317" spans="1:1" ht="24" customHeight="1">
      <c r="A317" s="17" t="s">
        <v>1416</v>
      </c>
    </row>
    <row r="318" spans="1:1" ht="24" customHeight="1">
      <c r="A318" s="17" t="s">
        <v>1417</v>
      </c>
    </row>
    <row r="319" spans="1:1" ht="24" customHeight="1">
      <c r="A319" s="17" t="s">
        <v>1418</v>
      </c>
    </row>
    <row r="320" spans="1:1" ht="24" customHeight="1">
      <c r="A320" s="17" t="s">
        <v>1419</v>
      </c>
    </row>
    <row r="321" spans="1:1" ht="24" customHeight="1">
      <c r="A321" s="17" t="s">
        <v>1420</v>
      </c>
    </row>
    <row r="322" spans="1:1" ht="24" customHeight="1">
      <c r="A322" s="17" t="s">
        <v>1421</v>
      </c>
    </row>
    <row r="323" spans="1:1" ht="24" customHeight="1">
      <c r="A323" s="17" t="s">
        <v>1422</v>
      </c>
    </row>
    <row r="324" spans="1:1" ht="24" customHeight="1">
      <c r="A324" s="17" t="s">
        <v>1423</v>
      </c>
    </row>
    <row r="325" spans="1:1" ht="24" customHeight="1">
      <c r="A325" s="17" t="s">
        <v>1424</v>
      </c>
    </row>
    <row r="326" spans="1:1" ht="24" customHeight="1">
      <c r="A326" s="17" t="s">
        <v>1425</v>
      </c>
    </row>
    <row r="327" spans="1:1" ht="24" customHeight="1">
      <c r="A327" s="17" t="s">
        <v>1426</v>
      </c>
    </row>
    <row r="328" spans="1:1" ht="24" customHeight="1">
      <c r="A328" s="17" t="s">
        <v>1427</v>
      </c>
    </row>
    <row r="329" spans="1:1" ht="24" customHeight="1">
      <c r="A329" s="17" t="s">
        <v>1428</v>
      </c>
    </row>
    <row r="330" spans="1:1" ht="24" customHeight="1">
      <c r="A330" s="17" t="s">
        <v>1429</v>
      </c>
    </row>
    <row r="331" spans="1:1" ht="24" customHeight="1">
      <c r="A331" s="17" t="s">
        <v>1430</v>
      </c>
    </row>
    <row r="332" spans="1:1" ht="24" customHeight="1">
      <c r="A332" s="17" t="s">
        <v>1431</v>
      </c>
    </row>
    <row r="333" spans="1:1" ht="24" customHeight="1">
      <c r="A333" s="17" t="s">
        <v>1432</v>
      </c>
    </row>
    <row r="334" spans="1:1" ht="24" customHeight="1">
      <c r="A334" s="17" t="s">
        <v>1433</v>
      </c>
    </row>
    <row r="335" spans="1:1" ht="24" customHeight="1">
      <c r="A335" s="17" t="s">
        <v>1434</v>
      </c>
    </row>
    <row r="336" spans="1:1" ht="24" customHeight="1">
      <c r="A336" s="17" t="s">
        <v>1435</v>
      </c>
    </row>
    <row r="337" spans="1:1" ht="24" customHeight="1">
      <c r="A337" s="17" t="s">
        <v>1436</v>
      </c>
    </row>
    <row r="338" spans="1:1" ht="24" customHeight="1">
      <c r="A338" s="17" t="s">
        <v>1437</v>
      </c>
    </row>
    <row r="339" spans="1:1" ht="24" customHeight="1">
      <c r="A339" s="17" t="s">
        <v>1438</v>
      </c>
    </row>
    <row r="340" spans="1:1" ht="24" customHeight="1">
      <c r="A340" s="17" t="s">
        <v>1439</v>
      </c>
    </row>
    <row r="341" spans="1:1" ht="24" customHeight="1">
      <c r="A341" s="17" t="s">
        <v>1440</v>
      </c>
    </row>
    <row r="342" spans="1:1" ht="24" customHeight="1">
      <c r="A342" s="17" t="s">
        <v>1441</v>
      </c>
    </row>
    <row r="343" spans="1:1" ht="24" customHeight="1">
      <c r="A343" s="17" t="s">
        <v>1442</v>
      </c>
    </row>
    <row r="344" spans="1:1" ht="24" customHeight="1">
      <c r="A344" s="17" t="s">
        <v>1443</v>
      </c>
    </row>
    <row r="345" spans="1:1" ht="24" customHeight="1">
      <c r="A345" s="17" t="s">
        <v>1444</v>
      </c>
    </row>
    <row r="346" spans="1:1" ht="24" customHeight="1">
      <c r="A346" s="17" t="s">
        <v>1445</v>
      </c>
    </row>
    <row r="347" spans="1:1" ht="24" customHeight="1">
      <c r="A347" s="17" t="s">
        <v>1446</v>
      </c>
    </row>
    <row r="348" spans="1:1" ht="24" customHeight="1">
      <c r="A348" s="17" t="s">
        <v>1447</v>
      </c>
    </row>
    <row r="349" spans="1:1" ht="24" customHeight="1">
      <c r="A349" s="17" t="s">
        <v>1448</v>
      </c>
    </row>
    <row r="350" spans="1:1" ht="24" customHeight="1">
      <c r="A350" s="17" t="s">
        <v>1449</v>
      </c>
    </row>
    <row r="351" spans="1:1" ht="24" customHeight="1">
      <c r="A351" s="17" t="s">
        <v>1450</v>
      </c>
    </row>
    <row r="352" spans="1:1" ht="24" customHeight="1">
      <c r="A352" s="17" t="s">
        <v>1451</v>
      </c>
    </row>
    <row r="353" spans="1:1" ht="24" customHeight="1">
      <c r="A353" s="17" t="s">
        <v>1452</v>
      </c>
    </row>
    <row r="354" spans="1:1" ht="24" customHeight="1">
      <c r="A354" s="17" t="s">
        <v>1453</v>
      </c>
    </row>
    <row r="355" spans="1:1" ht="24" customHeight="1">
      <c r="A355" s="17" t="s">
        <v>1454</v>
      </c>
    </row>
    <row r="356" spans="1:1" ht="24" customHeight="1">
      <c r="A356" s="17" t="s">
        <v>1455</v>
      </c>
    </row>
    <row r="357" spans="1:1" ht="24" customHeight="1">
      <c r="A357" s="17" t="s">
        <v>1456</v>
      </c>
    </row>
    <row r="358" spans="1:1" ht="24" customHeight="1">
      <c r="A358" s="17" t="s">
        <v>1457</v>
      </c>
    </row>
    <row r="359" spans="1:1" ht="24" customHeight="1">
      <c r="A359" s="17" t="s">
        <v>1458</v>
      </c>
    </row>
    <row r="360" spans="1:1" ht="24" customHeight="1">
      <c r="A360" s="17" t="s">
        <v>1459</v>
      </c>
    </row>
    <row r="361" spans="1:1" ht="24" customHeight="1">
      <c r="A361" s="17" t="s">
        <v>1460</v>
      </c>
    </row>
    <row r="362" spans="1:1" ht="24" customHeight="1">
      <c r="A362" s="17" t="s">
        <v>1461</v>
      </c>
    </row>
    <row r="363" spans="1:1" ht="24" customHeight="1">
      <c r="A363" s="17" t="s">
        <v>1462</v>
      </c>
    </row>
    <row r="364" spans="1:1" ht="24" customHeight="1">
      <c r="A364" s="17" t="s">
        <v>1463</v>
      </c>
    </row>
    <row r="365" spans="1:1" ht="24" customHeight="1">
      <c r="A365" s="17" t="s">
        <v>1464</v>
      </c>
    </row>
    <row r="366" spans="1:1" ht="24" customHeight="1">
      <c r="A366" s="17" t="s">
        <v>1465</v>
      </c>
    </row>
    <row r="367" spans="1:1" ht="24" customHeight="1">
      <c r="A367" s="17" t="s">
        <v>1466</v>
      </c>
    </row>
    <row r="368" spans="1:1" ht="24" customHeight="1">
      <c r="A368" s="17" t="s">
        <v>1467</v>
      </c>
    </row>
    <row r="369" spans="1:1" ht="24" customHeight="1">
      <c r="A369" s="17" t="s">
        <v>1468</v>
      </c>
    </row>
    <row r="370" spans="1:1" ht="24" customHeight="1">
      <c r="A370" s="17" t="s">
        <v>1469</v>
      </c>
    </row>
    <row r="371" spans="1:1" ht="24" customHeight="1">
      <c r="A371" s="17" t="s">
        <v>1470</v>
      </c>
    </row>
    <row r="372" spans="1:1" ht="24" customHeight="1">
      <c r="A372" s="17" t="s">
        <v>1471</v>
      </c>
    </row>
    <row r="373" spans="1:1" ht="24" customHeight="1">
      <c r="A373" s="17" t="s">
        <v>1472</v>
      </c>
    </row>
    <row r="374" spans="1:1" ht="24" customHeight="1">
      <c r="A374" s="17" t="s">
        <v>1473</v>
      </c>
    </row>
    <row r="375" spans="1:1" ht="24" customHeight="1">
      <c r="A375" s="17" t="s">
        <v>1474</v>
      </c>
    </row>
    <row r="376" spans="1:1" ht="24" customHeight="1">
      <c r="A376" s="17" t="s">
        <v>1475</v>
      </c>
    </row>
    <row r="377" spans="1:1" ht="24" customHeight="1">
      <c r="A377" s="17" t="s">
        <v>1476</v>
      </c>
    </row>
    <row r="378" spans="1:1" ht="24" customHeight="1">
      <c r="A378" s="17" t="s">
        <v>1477</v>
      </c>
    </row>
    <row r="379" spans="1:1" ht="24" customHeight="1">
      <c r="A379" s="17" t="s">
        <v>1478</v>
      </c>
    </row>
    <row r="380" spans="1:1" ht="24" customHeight="1">
      <c r="A380" s="17" t="s">
        <v>1479</v>
      </c>
    </row>
    <row r="381" spans="1:1" ht="24" customHeight="1">
      <c r="A381" s="17" t="s">
        <v>1480</v>
      </c>
    </row>
    <row r="382" spans="1:1" ht="24" customHeight="1">
      <c r="A382" s="17" t="s">
        <v>1481</v>
      </c>
    </row>
    <row r="383" spans="1:1" ht="24" customHeight="1">
      <c r="A383" s="17" t="s">
        <v>1482</v>
      </c>
    </row>
    <row r="384" spans="1:1" ht="24" customHeight="1">
      <c r="A384" s="17" t="s">
        <v>1483</v>
      </c>
    </row>
    <row r="385" spans="1:1" ht="24" customHeight="1">
      <c r="A385" s="17" t="s">
        <v>1484</v>
      </c>
    </row>
    <row r="386" spans="1:1" ht="24" customHeight="1">
      <c r="A386" s="17" t="s">
        <v>1485</v>
      </c>
    </row>
    <row r="387" spans="1:1" ht="24" customHeight="1">
      <c r="A387" s="17" t="s">
        <v>1486</v>
      </c>
    </row>
    <row r="388" spans="1:1" ht="24" customHeight="1">
      <c r="A388" s="17" t="s">
        <v>1487</v>
      </c>
    </row>
    <row r="389" spans="1:1" ht="24" customHeight="1">
      <c r="A389" s="17" t="s">
        <v>1488</v>
      </c>
    </row>
    <row r="390" spans="1:1" ht="24" customHeight="1">
      <c r="A390" s="17" t="s">
        <v>1489</v>
      </c>
    </row>
    <row r="391" spans="1:1" ht="24" customHeight="1">
      <c r="A391" s="17" t="s">
        <v>1490</v>
      </c>
    </row>
    <row r="392" spans="1:1" ht="24" customHeight="1">
      <c r="A392" s="17" t="s">
        <v>1491</v>
      </c>
    </row>
    <row r="393" spans="1:1" ht="24" customHeight="1">
      <c r="A393" s="17" t="s">
        <v>1492</v>
      </c>
    </row>
    <row r="394" spans="1:1" ht="24" customHeight="1">
      <c r="A394" s="17" t="s">
        <v>1493</v>
      </c>
    </row>
    <row r="395" spans="1:1" ht="24" customHeight="1">
      <c r="A395" s="17" t="s">
        <v>1494</v>
      </c>
    </row>
    <row r="396" spans="1:1" ht="24" customHeight="1">
      <c r="A396" s="17" t="s">
        <v>1495</v>
      </c>
    </row>
    <row r="397" spans="1:1" ht="24" customHeight="1">
      <c r="A397" s="17" t="s">
        <v>1496</v>
      </c>
    </row>
    <row r="398" spans="1:1" ht="24" customHeight="1">
      <c r="A398" s="17" t="s">
        <v>1497</v>
      </c>
    </row>
    <row r="399" spans="1:1" ht="24" customHeight="1">
      <c r="A399" s="17" t="s">
        <v>1498</v>
      </c>
    </row>
    <row r="400" spans="1:1" ht="24" customHeight="1">
      <c r="A400" s="17" t="s">
        <v>1499</v>
      </c>
    </row>
    <row r="401" spans="1:1" ht="24" customHeight="1">
      <c r="A401" s="17" t="s">
        <v>1500</v>
      </c>
    </row>
    <row r="402" spans="1:1" ht="24" customHeight="1">
      <c r="A402" s="17" t="s">
        <v>1501</v>
      </c>
    </row>
    <row r="403" spans="1:1" ht="24" customHeight="1">
      <c r="A403" s="17" t="s">
        <v>1502</v>
      </c>
    </row>
    <row r="404" spans="1:1" ht="24" customHeight="1">
      <c r="A404" s="17" t="s">
        <v>1503</v>
      </c>
    </row>
    <row r="405" spans="1:1" ht="24" customHeight="1">
      <c r="A405" s="17" t="s">
        <v>1504</v>
      </c>
    </row>
    <row r="406" spans="1:1" ht="24" customHeight="1">
      <c r="A406" s="17" t="s">
        <v>1505</v>
      </c>
    </row>
    <row r="407" spans="1:1" ht="24" customHeight="1">
      <c r="A407" s="17" t="s">
        <v>1506</v>
      </c>
    </row>
    <row r="408" spans="1:1" ht="24" customHeight="1">
      <c r="A408" s="17" t="s">
        <v>1507</v>
      </c>
    </row>
    <row r="409" spans="1:1" ht="24" customHeight="1">
      <c r="A409" s="17" t="s">
        <v>1508</v>
      </c>
    </row>
    <row r="410" spans="1:1" ht="24" customHeight="1">
      <c r="A410" s="17" t="s">
        <v>1509</v>
      </c>
    </row>
    <row r="411" spans="1:1" ht="24" customHeight="1">
      <c r="A411" s="17" t="s">
        <v>1510</v>
      </c>
    </row>
    <row r="412" spans="1:1" ht="24" customHeight="1">
      <c r="A412" s="17" t="s">
        <v>1511</v>
      </c>
    </row>
    <row r="413" spans="1:1" ht="24" customHeight="1">
      <c r="A413" s="17" t="s">
        <v>1512</v>
      </c>
    </row>
    <row r="414" spans="1:1" ht="24" customHeight="1">
      <c r="A414" s="17" t="s">
        <v>1513</v>
      </c>
    </row>
    <row r="415" spans="1:1" ht="24" customHeight="1">
      <c r="A415" s="17" t="s">
        <v>1514</v>
      </c>
    </row>
    <row r="416" spans="1:1" ht="24" customHeight="1">
      <c r="A416" s="17" t="s">
        <v>1515</v>
      </c>
    </row>
    <row r="417" spans="1:1" ht="24" customHeight="1">
      <c r="A417" s="17" t="s">
        <v>1515</v>
      </c>
    </row>
    <row r="418" spans="1:1" ht="24" customHeight="1">
      <c r="A418" s="17" t="s">
        <v>1516</v>
      </c>
    </row>
    <row r="419" spans="1:1" ht="24" customHeight="1">
      <c r="A419" s="17" t="s">
        <v>1517</v>
      </c>
    </row>
    <row r="420" spans="1:1" ht="24" customHeight="1">
      <c r="A420" s="17" t="s">
        <v>1518</v>
      </c>
    </row>
    <row r="421" spans="1:1" ht="24" customHeight="1">
      <c r="A421" s="17" t="s">
        <v>1519</v>
      </c>
    </row>
    <row r="422" spans="1:1" ht="24" customHeight="1">
      <c r="A422" s="17" t="s">
        <v>1520</v>
      </c>
    </row>
    <row r="423" spans="1:1" ht="24" customHeight="1">
      <c r="A423" s="17" t="s">
        <v>1521</v>
      </c>
    </row>
    <row r="424" spans="1:1" ht="24" customHeight="1">
      <c r="A424" s="17" t="s">
        <v>1522</v>
      </c>
    </row>
    <row r="425" spans="1:1" ht="24" customHeight="1">
      <c r="A425" s="17" t="s">
        <v>1523</v>
      </c>
    </row>
    <row r="426" spans="1:1" ht="24" customHeight="1">
      <c r="A426" s="17" t="s">
        <v>1524</v>
      </c>
    </row>
    <row r="427" spans="1:1" ht="24" customHeight="1">
      <c r="A427" s="17" t="s">
        <v>1525</v>
      </c>
    </row>
    <row r="428" spans="1:1" ht="24" customHeight="1">
      <c r="A428" s="17" t="s">
        <v>1526</v>
      </c>
    </row>
    <row r="429" spans="1:1" ht="24" customHeight="1">
      <c r="A429" s="17" t="s">
        <v>1527</v>
      </c>
    </row>
    <row r="430" spans="1:1" ht="24" customHeight="1">
      <c r="A430" s="17" t="s">
        <v>1528</v>
      </c>
    </row>
    <row r="431" spans="1:1" ht="24" customHeight="1">
      <c r="A431" s="17" t="s">
        <v>1529</v>
      </c>
    </row>
    <row r="432" spans="1:1" ht="24" customHeight="1">
      <c r="A432" s="17" t="s">
        <v>1530</v>
      </c>
    </row>
    <row r="433" spans="1:1" ht="24" customHeight="1">
      <c r="A433" s="17" t="s">
        <v>1531</v>
      </c>
    </row>
    <row r="434" spans="1:1" ht="24" customHeight="1">
      <c r="A434" s="17" t="s">
        <v>1532</v>
      </c>
    </row>
    <row r="435" spans="1:1" ht="24" customHeight="1">
      <c r="A435" s="17" t="s">
        <v>1533</v>
      </c>
    </row>
    <row r="436" spans="1:1" ht="24" customHeight="1">
      <c r="A436" s="17" t="s">
        <v>1534</v>
      </c>
    </row>
    <row r="437" spans="1:1" ht="24" customHeight="1">
      <c r="A437" s="17" t="s">
        <v>1535</v>
      </c>
    </row>
    <row r="438" spans="1:1" ht="24" customHeight="1">
      <c r="A438" s="17" t="s">
        <v>1536</v>
      </c>
    </row>
    <row r="439" spans="1:1" ht="24" customHeight="1">
      <c r="A439" s="17" t="s">
        <v>1537</v>
      </c>
    </row>
    <row r="440" spans="1:1" ht="24" customHeight="1">
      <c r="A440" s="17" t="s">
        <v>1538</v>
      </c>
    </row>
    <row r="441" spans="1:1" ht="24" customHeight="1">
      <c r="A441" s="17" t="s">
        <v>1539</v>
      </c>
    </row>
    <row r="442" spans="1:1" ht="24" customHeight="1">
      <c r="A442" s="17" t="s">
        <v>1540</v>
      </c>
    </row>
    <row r="443" spans="1:1" ht="24" customHeight="1">
      <c r="A443" s="17" t="s">
        <v>1541</v>
      </c>
    </row>
    <row r="444" spans="1:1" ht="24" customHeight="1">
      <c r="A444" s="17" t="s">
        <v>1542</v>
      </c>
    </row>
    <row r="445" spans="1:1" ht="24" customHeight="1">
      <c r="A445" s="17" t="s">
        <v>1543</v>
      </c>
    </row>
    <row r="446" spans="1:1" ht="24" customHeight="1">
      <c r="A446" s="17" t="s">
        <v>1544</v>
      </c>
    </row>
    <row r="447" spans="1:1" ht="24" customHeight="1">
      <c r="A447" s="17" t="s">
        <v>1545</v>
      </c>
    </row>
    <row r="448" spans="1:1" ht="24" customHeight="1">
      <c r="A448" s="17" t="s">
        <v>1546</v>
      </c>
    </row>
    <row r="449" spans="1:1" ht="24" customHeight="1">
      <c r="A449" s="17" t="s">
        <v>1547</v>
      </c>
    </row>
    <row r="450" spans="1:1" ht="24" customHeight="1">
      <c r="A450" s="17" t="s">
        <v>1548</v>
      </c>
    </row>
    <row r="451" spans="1:1" ht="24" customHeight="1">
      <c r="A451" s="17" t="s">
        <v>1549</v>
      </c>
    </row>
    <row r="452" spans="1:1" ht="24" customHeight="1">
      <c r="A452" s="17" t="s">
        <v>1550</v>
      </c>
    </row>
    <row r="453" spans="1:1" ht="24" customHeight="1">
      <c r="A453" s="17" t="s">
        <v>1551</v>
      </c>
    </row>
    <row r="454" spans="1:1" ht="24" customHeight="1">
      <c r="A454" s="17" t="s">
        <v>1552</v>
      </c>
    </row>
    <row r="455" spans="1:1" ht="24" customHeight="1">
      <c r="A455" s="17" t="s">
        <v>1553</v>
      </c>
    </row>
    <row r="456" spans="1:1" ht="24" customHeight="1">
      <c r="A456" s="17" t="s">
        <v>1554</v>
      </c>
    </row>
    <row r="457" spans="1:1" ht="24" customHeight="1">
      <c r="A457" s="17" t="s">
        <v>1555</v>
      </c>
    </row>
    <row r="458" spans="1:1" ht="24" customHeight="1">
      <c r="A458" s="17" t="s">
        <v>1556</v>
      </c>
    </row>
    <row r="459" spans="1:1" ht="24" customHeight="1">
      <c r="A459" s="17" t="s">
        <v>1557</v>
      </c>
    </row>
    <row r="460" spans="1:1" ht="24" customHeight="1">
      <c r="A460" s="17" t="s">
        <v>1558</v>
      </c>
    </row>
    <row r="461" spans="1:1" ht="24" customHeight="1">
      <c r="A461" s="17" t="s">
        <v>1559</v>
      </c>
    </row>
    <row r="462" spans="1:1" ht="24" customHeight="1">
      <c r="A462" s="17" t="s">
        <v>1560</v>
      </c>
    </row>
    <row r="463" spans="1:1" ht="24" customHeight="1">
      <c r="A463" s="17" t="s">
        <v>1561</v>
      </c>
    </row>
    <row r="464" spans="1:1" ht="24" customHeight="1">
      <c r="A464" s="17" t="s">
        <v>1562</v>
      </c>
    </row>
    <row r="465" spans="1:1" ht="24" customHeight="1">
      <c r="A465" s="17" t="s">
        <v>1563</v>
      </c>
    </row>
    <row r="466" spans="1:1" ht="24" customHeight="1">
      <c r="A466" s="17" t="s">
        <v>1564</v>
      </c>
    </row>
    <row r="467" spans="1:1" ht="24" customHeight="1">
      <c r="A467" s="17" t="s">
        <v>1565</v>
      </c>
    </row>
    <row r="468" spans="1:1" ht="24" customHeight="1">
      <c r="A468" s="17" t="s">
        <v>1566</v>
      </c>
    </row>
    <row r="469" spans="1:1" ht="24" customHeight="1">
      <c r="A469" s="17" t="s">
        <v>1567</v>
      </c>
    </row>
    <row r="470" spans="1:1" ht="24" customHeight="1">
      <c r="A470" s="17" t="s">
        <v>1568</v>
      </c>
    </row>
    <row r="471" spans="1:1" ht="24" customHeight="1">
      <c r="A471" s="17" t="s">
        <v>1569</v>
      </c>
    </row>
    <row r="472" spans="1:1" ht="24" customHeight="1">
      <c r="A472" s="17" t="s">
        <v>1570</v>
      </c>
    </row>
    <row r="473" spans="1:1" ht="24" customHeight="1">
      <c r="A473" s="17" t="s">
        <v>1571</v>
      </c>
    </row>
    <row r="474" spans="1:1" ht="24" customHeight="1">
      <c r="A474" s="17" t="s">
        <v>1572</v>
      </c>
    </row>
    <row r="475" spans="1:1" ht="24" customHeight="1">
      <c r="A475" s="17" t="s">
        <v>1573</v>
      </c>
    </row>
    <row r="476" spans="1:1" ht="24" customHeight="1">
      <c r="A476" s="17" t="s">
        <v>1574</v>
      </c>
    </row>
    <row r="477" spans="1:1" ht="24" customHeight="1">
      <c r="A477" s="17" t="s">
        <v>1575</v>
      </c>
    </row>
    <row r="478" spans="1:1" ht="24" customHeight="1">
      <c r="A478" s="17" t="s">
        <v>1576</v>
      </c>
    </row>
    <row r="479" spans="1:1" ht="24" customHeight="1">
      <c r="A479" s="17" t="s">
        <v>1577</v>
      </c>
    </row>
    <row r="480" spans="1:1" ht="24" customHeight="1">
      <c r="A480" s="17" t="s">
        <v>1578</v>
      </c>
    </row>
    <row r="481" spans="1:1" ht="24" customHeight="1">
      <c r="A481" s="17" t="s">
        <v>1579</v>
      </c>
    </row>
    <row r="482" spans="1:1" ht="24" customHeight="1">
      <c r="A482" s="17" t="s">
        <v>1580</v>
      </c>
    </row>
    <row r="483" spans="1:1" ht="24" customHeight="1">
      <c r="A483" s="17" t="s">
        <v>1581</v>
      </c>
    </row>
    <row r="484" spans="1:1" ht="24" customHeight="1">
      <c r="A484" s="17" t="s">
        <v>1582</v>
      </c>
    </row>
    <row r="485" spans="1:1" ht="24" customHeight="1">
      <c r="A485" s="17" t="s">
        <v>1583</v>
      </c>
    </row>
    <row r="486" spans="1:1" ht="24" customHeight="1">
      <c r="A486" s="17" t="s">
        <v>1583</v>
      </c>
    </row>
    <row r="487" spans="1:1" ht="24" customHeight="1">
      <c r="A487" s="17" t="s">
        <v>1584</v>
      </c>
    </row>
    <row r="488" spans="1:1" ht="24" customHeight="1">
      <c r="A488" s="17" t="s">
        <v>1585</v>
      </c>
    </row>
    <row r="489" spans="1:1" ht="24" customHeight="1">
      <c r="A489" s="17" t="s">
        <v>1586</v>
      </c>
    </row>
    <row r="490" spans="1:1" ht="24" customHeight="1">
      <c r="A490" s="17" t="s">
        <v>1587</v>
      </c>
    </row>
    <row r="491" spans="1:1" ht="24" customHeight="1">
      <c r="A491" s="17" t="s">
        <v>1588</v>
      </c>
    </row>
    <row r="492" spans="1:1" ht="24" customHeight="1">
      <c r="A492" s="17" t="s">
        <v>1589</v>
      </c>
    </row>
    <row r="493" spans="1:1" ht="24" customHeight="1">
      <c r="A493" s="17" t="s">
        <v>1590</v>
      </c>
    </row>
    <row r="494" spans="1:1" ht="24" customHeight="1">
      <c r="A494" s="17" t="s">
        <v>1591</v>
      </c>
    </row>
    <row r="495" spans="1:1" ht="24" customHeight="1">
      <c r="A495" s="17" t="s">
        <v>1592</v>
      </c>
    </row>
    <row r="496" spans="1:1" ht="24" customHeight="1">
      <c r="A496" s="17" t="s">
        <v>1593</v>
      </c>
    </row>
    <row r="497" spans="1:1" ht="24" customHeight="1">
      <c r="A497" s="17" t="s">
        <v>1594</v>
      </c>
    </row>
    <row r="498" spans="1:1" ht="24" customHeight="1">
      <c r="A498" s="17" t="s">
        <v>1594</v>
      </c>
    </row>
    <row r="499" spans="1:1" ht="24" customHeight="1">
      <c r="A499" s="17" t="s">
        <v>1595</v>
      </c>
    </row>
    <row r="500" spans="1:1" ht="24" customHeight="1">
      <c r="A500" s="17" t="s">
        <v>1596</v>
      </c>
    </row>
    <row r="501" spans="1:1" ht="24" customHeight="1">
      <c r="A501" s="17" t="s">
        <v>1597</v>
      </c>
    </row>
    <row r="502" spans="1:1" ht="24" customHeight="1">
      <c r="A502" s="17" t="s">
        <v>1598</v>
      </c>
    </row>
    <row r="503" spans="1:1" ht="24" customHeight="1">
      <c r="A503" s="17" t="s">
        <v>1599</v>
      </c>
    </row>
    <row r="504" spans="1:1" ht="24" customHeight="1">
      <c r="A504" s="17" t="s">
        <v>1600</v>
      </c>
    </row>
    <row r="505" spans="1:1" ht="24" customHeight="1">
      <c r="A505" s="17" t="s">
        <v>1601</v>
      </c>
    </row>
    <row r="506" spans="1:1" ht="24" customHeight="1">
      <c r="A506" s="17" t="s">
        <v>1602</v>
      </c>
    </row>
    <row r="507" spans="1:1" ht="24" customHeight="1">
      <c r="A507" s="17" t="s">
        <v>1603</v>
      </c>
    </row>
    <row r="508" spans="1:1" ht="24" customHeight="1">
      <c r="A508" s="17" t="s">
        <v>1604</v>
      </c>
    </row>
    <row r="509" spans="1:1" ht="24" customHeight="1">
      <c r="A509" s="17" t="s">
        <v>1605</v>
      </c>
    </row>
    <row r="510" spans="1:1" ht="24" customHeight="1">
      <c r="A510" s="17" t="s">
        <v>1606</v>
      </c>
    </row>
    <row r="511" spans="1:1" ht="24" customHeight="1">
      <c r="A511" s="17" t="s">
        <v>1607</v>
      </c>
    </row>
    <row r="512" spans="1:1" ht="24" customHeight="1">
      <c r="A512" s="17" t="s">
        <v>1608</v>
      </c>
    </row>
    <row r="513" spans="1:1" ht="24" customHeight="1">
      <c r="A513" s="17" t="s">
        <v>1609</v>
      </c>
    </row>
    <row r="514" spans="1:1" ht="24" customHeight="1">
      <c r="A514" s="17" t="s">
        <v>1609</v>
      </c>
    </row>
    <row r="515" spans="1:1" ht="24" customHeight="1">
      <c r="A515" s="17" t="s">
        <v>1610</v>
      </c>
    </row>
    <row r="516" spans="1:1" ht="24" customHeight="1">
      <c r="A516" s="17" t="s">
        <v>1611</v>
      </c>
    </row>
    <row r="517" spans="1:1" ht="24" customHeight="1">
      <c r="A517" s="17" t="s">
        <v>1612</v>
      </c>
    </row>
    <row r="518" spans="1:1" ht="24" customHeight="1">
      <c r="A518" s="17" t="s">
        <v>1613</v>
      </c>
    </row>
    <row r="519" spans="1:1" ht="24" customHeight="1">
      <c r="A519" s="17" t="s">
        <v>1614</v>
      </c>
    </row>
    <row r="520" spans="1:1" ht="24" customHeight="1">
      <c r="A520" s="17" t="s">
        <v>1615</v>
      </c>
    </row>
    <row r="521" spans="1:1" ht="24" customHeight="1">
      <c r="A521" s="17" t="s">
        <v>1616</v>
      </c>
    </row>
    <row r="522" spans="1:1" ht="24" customHeight="1">
      <c r="A522" s="17" t="s">
        <v>1617</v>
      </c>
    </row>
    <row r="523" spans="1:1" ht="24" customHeight="1">
      <c r="A523" s="17" t="s">
        <v>1618</v>
      </c>
    </row>
    <row r="524" spans="1:1" ht="24" customHeight="1">
      <c r="A524" s="17" t="s">
        <v>1619</v>
      </c>
    </row>
    <row r="525" spans="1:1" ht="24" customHeight="1">
      <c r="A525" s="17" t="s">
        <v>1620</v>
      </c>
    </row>
    <row r="526" spans="1:1" ht="24" customHeight="1">
      <c r="A526" s="17" t="s">
        <v>1621</v>
      </c>
    </row>
    <row r="527" spans="1:1" ht="24" customHeight="1">
      <c r="A527" s="17" t="s">
        <v>1622</v>
      </c>
    </row>
    <row r="528" spans="1:1" ht="24" customHeight="1">
      <c r="A528" s="17" t="s">
        <v>1623</v>
      </c>
    </row>
    <row r="529" spans="1:1" ht="24" customHeight="1">
      <c r="A529" s="17" t="s">
        <v>1624</v>
      </c>
    </row>
    <row r="530" spans="1:1" ht="24" customHeight="1">
      <c r="A530" s="17" t="s">
        <v>1625</v>
      </c>
    </row>
    <row r="531" spans="1:1" ht="24" customHeight="1">
      <c r="A531" s="17" t="s">
        <v>1626</v>
      </c>
    </row>
    <row r="532" spans="1:1" ht="24" customHeight="1">
      <c r="A532" s="17" t="s">
        <v>1627</v>
      </c>
    </row>
    <row r="533" spans="1:1" ht="24" customHeight="1">
      <c r="A533" s="17" t="s">
        <v>1628</v>
      </c>
    </row>
    <row r="534" spans="1:1" ht="24" customHeight="1">
      <c r="A534" s="17" t="s">
        <v>1629</v>
      </c>
    </row>
    <row r="535" spans="1:1" ht="24" customHeight="1">
      <c r="A535" s="17" t="s">
        <v>1630</v>
      </c>
    </row>
    <row r="536" spans="1:1" ht="24" customHeight="1">
      <c r="A536" s="17" t="s">
        <v>1631</v>
      </c>
    </row>
    <row r="537" spans="1:1" ht="24" customHeight="1">
      <c r="A537" s="17" t="s">
        <v>1632</v>
      </c>
    </row>
    <row r="538" spans="1:1" ht="24" customHeight="1">
      <c r="A538" s="17" t="s">
        <v>1633</v>
      </c>
    </row>
    <row r="539" spans="1:1" ht="24" customHeight="1">
      <c r="A539" s="17" t="s">
        <v>1634</v>
      </c>
    </row>
    <row r="540" spans="1:1" ht="24" customHeight="1">
      <c r="A540" s="17" t="s">
        <v>1635</v>
      </c>
    </row>
    <row r="541" spans="1:1" ht="24" customHeight="1">
      <c r="A541" s="17" t="s">
        <v>1636</v>
      </c>
    </row>
    <row r="542" spans="1:1" ht="24" customHeight="1">
      <c r="A542" s="17" t="s">
        <v>1637</v>
      </c>
    </row>
    <row r="543" spans="1:1" ht="24" customHeight="1">
      <c r="A543" s="17" t="s">
        <v>1638</v>
      </c>
    </row>
    <row r="544" spans="1:1" ht="24" customHeight="1">
      <c r="A544" s="17" t="s">
        <v>1639</v>
      </c>
    </row>
    <row r="545" spans="1:1" ht="24" customHeight="1">
      <c r="A545" s="17" t="s">
        <v>1640</v>
      </c>
    </row>
    <row r="546" spans="1:1" ht="24" customHeight="1">
      <c r="A546" s="17" t="s">
        <v>1641</v>
      </c>
    </row>
    <row r="547" spans="1:1" ht="24" customHeight="1">
      <c r="A547" s="17" t="s">
        <v>1642</v>
      </c>
    </row>
    <row r="548" spans="1:1" ht="24" customHeight="1">
      <c r="A548" s="17" t="s">
        <v>1643</v>
      </c>
    </row>
    <row r="549" spans="1:1" ht="24" customHeight="1">
      <c r="A549" s="17" t="s">
        <v>1644</v>
      </c>
    </row>
    <row r="550" spans="1:1" ht="24" customHeight="1">
      <c r="A550" s="17" t="s">
        <v>1645</v>
      </c>
    </row>
    <row r="551" spans="1:1" ht="24" customHeight="1">
      <c r="A551" s="17" t="s">
        <v>1646</v>
      </c>
    </row>
    <row r="552" spans="1:1" ht="24" customHeight="1">
      <c r="A552" s="17" t="s">
        <v>1647</v>
      </c>
    </row>
    <row r="553" spans="1:1" ht="24" customHeight="1">
      <c r="A553" s="17" t="s">
        <v>1648</v>
      </c>
    </row>
    <row r="554" spans="1:1" ht="24" customHeight="1">
      <c r="A554" s="17" t="s">
        <v>1649</v>
      </c>
    </row>
    <row r="555" spans="1:1" ht="24" customHeight="1">
      <c r="A555" s="17" t="s">
        <v>1650</v>
      </c>
    </row>
    <row r="556" spans="1:1" ht="24" customHeight="1">
      <c r="A556" s="17" t="s">
        <v>1651</v>
      </c>
    </row>
    <row r="557" spans="1:1" ht="24" customHeight="1">
      <c r="A557" s="17" t="s">
        <v>1652</v>
      </c>
    </row>
    <row r="558" spans="1:1" ht="24" customHeight="1">
      <c r="A558" s="17" t="s">
        <v>1653</v>
      </c>
    </row>
    <row r="559" spans="1:1" ht="24" customHeight="1">
      <c r="A559" s="17" t="s">
        <v>1654</v>
      </c>
    </row>
    <row r="560" spans="1:1" ht="24" customHeight="1">
      <c r="A560" s="17" t="s">
        <v>1655</v>
      </c>
    </row>
    <row r="561" spans="1:1" ht="24" customHeight="1">
      <c r="A561" s="17" t="s">
        <v>1656</v>
      </c>
    </row>
    <row r="562" spans="1:1" ht="24" customHeight="1">
      <c r="A562" s="17" t="s">
        <v>1657</v>
      </c>
    </row>
    <row r="563" spans="1:1" ht="24" customHeight="1">
      <c r="A563" s="17" t="s">
        <v>1658</v>
      </c>
    </row>
    <row r="564" spans="1:1" ht="24" customHeight="1">
      <c r="A564" s="17" t="s">
        <v>1659</v>
      </c>
    </row>
    <row r="565" spans="1:1" ht="24" customHeight="1">
      <c r="A565" s="17" t="s">
        <v>1660</v>
      </c>
    </row>
    <row r="566" spans="1:1" ht="24" customHeight="1">
      <c r="A566" s="17" t="s">
        <v>1661</v>
      </c>
    </row>
    <row r="567" spans="1:1" ht="24" customHeight="1">
      <c r="A567" s="17" t="s">
        <v>1662</v>
      </c>
    </row>
    <row r="568" spans="1:1" ht="24" customHeight="1">
      <c r="A568" s="17" t="s">
        <v>1663</v>
      </c>
    </row>
    <row r="569" spans="1:1" ht="24" customHeight="1">
      <c r="A569" s="17" t="s">
        <v>1664</v>
      </c>
    </row>
    <row r="570" spans="1:1" ht="24" customHeight="1">
      <c r="A570" s="17" t="s">
        <v>1665</v>
      </c>
    </row>
    <row r="571" spans="1:1" ht="24" customHeight="1">
      <c r="A571" s="17" t="s">
        <v>1666</v>
      </c>
    </row>
    <row r="572" spans="1:1" ht="24" customHeight="1">
      <c r="A572" s="17" t="s">
        <v>1667</v>
      </c>
    </row>
    <row r="573" spans="1:1" ht="24" customHeight="1">
      <c r="A573" s="17" t="s">
        <v>1668</v>
      </c>
    </row>
    <row r="574" spans="1:1" ht="24" customHeight="1">
      <c r="A574" s="17" t="s">
        <v>1669</v>
      </c>
    </row>
    <row r="575" spans="1:1" ht="24" customHeight="1">
      <c r="A575" s="17" t="s">
        <v>1670</v>
      </c>
    </row>
    <row r="576" spans="1:1" ht="24" customHeight="1">
      <c r="A576" s="17" t="s">
        <v>1671</v>
      </c>
    </row>
    <row r="577" spans="1:1" ht="24" customHeight="1">
      <c r="A577" s="17" t="s">
        <v>1672</v>
      </c>
    </row>
    <row r="578" spans="1:1" ht="24" customHeight="1">
      <c r="A578" s="17" t="s">
        <v>1673</v>
      </c>
    </row>
    <row r="579" spans="1:1" ht="24" customHeight="1">
      <c r="A579" s="17" t="s">
        <v>1674</v>
      </c>
    </row>
    <row r="580" spans="1:1" ht="24" customHeight="1">
      <c r="A580" s="17" t="s">
        <v>1675</v>
      </c>
    </row>
    <row r="581" spans="1:1" ht="24" customHeight="1">
      <c r="A581" s="17" t="s">
        <v>1676</v>
      </c>
    </row>
    <row r="582" spans="1:1" ht="24" customHeight="1">
      <c r="A582" s="17" t="s">
        <v>1677</v>
      </c>
    </row>
    <row r="583" spans="1:1" ht="24" customHeight="1">
      <c r="A583" s="17" t="s">
        <v>1678</v>
      </c>
    </row>
    <row r="584" spans="1:1" ht="24" customHeight="1">
      <c r="A584" s="17" t="s">
        <v>1679</v>
      </c>
    </row>
    <row r="585" spans="1:1" ht="24" customHeight="1">
      <c r="A585" s="17" t="s">
        <v>1680</v>
      </c>
    </row>
    <row r="586" spans="1:1" ht="24" customHeight="1">
      <c r="A586" s="17" t="s">
        <v>1681</v>
      </c>
    </row>
    <row r="587" spans="1:1" ht="24" customHeight="1">
      <c r="A587" s="17" t="s">
        <v>1682</v>
      </c>
    </row>
    <row r="588" spans="1:1" ht="24" customHeight="1">
      <c r="A588" s="17" t="s">
        <v>1683</v>
      </c>
    </row>
    <row r="589" spans="1:1" ht="24" customHeight="1">
      <c r="A589" s="17" t="s">
        <v>1684</v>
      </c>
    </row>
    <row r="590" spans="1:1" ht="24" customHeight="1">
      <c r="A590" s="17" t="s">
        <v>1685</v>
      </c>
    </row>
    <row r="591" spans="1:1" ht="24" customHeight="1">
      <c r="A591" s="17" t="s">
        <v>1686</v>
      </c>
    </row>
    <row r="592" spans="1:1" ht="24" customHeight="1">
      <c r="A592" s="17" t="s">
        <v>1687</v>
      </c>
    </row>
    <row r="593" spans="1:1" ht="24" customHeight="1">
      <c r="A593" s="17" t="s">
        <v>1688</v>
      </c>
    </row>
    <row r="594" spans="1:1" ht="24" customHeight="1">
      <c r="A594" s="17" t="s">
        <v>1689</v>
      </c>
    </row>
    <row r="595" spans="1:1" ht="24" customHeight="1">
      <c r="A595" s="17" t="s">
        <v>1690</v>
      </c>
    </row>
    <row r="596" spans="1:1" ht="24" customHeight="1">
      <c r="A596" s="17" t="s">
        <v>1691</v>
      </c>
    </row>
    <row r="597" spans="1:1" ht="24" customHeight="1">
      <c r="A597" s="17" t="s">
        <v>1692</v>
      </c>
    </row>
    <row r="598" spans="1:1" ht="24" customHeight="1">
      <c r="A598" s="17" t="s">
        <v>1693</v>
      </c>
    </row>
    <row r="599" spans="1:1" ht="24" customHeight="1">
      <c r="A599" s="17" t="s">
        <v>1694</v>
      </c>
    </row>
    <row r="600" spans="1:1" ht="24" customHeight="1">
      <c r="A600" s="17" t="s">
        <v>1695</v>
      </c>
    </row>
    <row r="601" spans="1:1" ht="24" customHeight="1">
      <c r="A601" s="17" t="s">
        <v>1696</v>
      </c>
    </row>
    <row r="602" spans="1:1" ht="24" customHeight="1">
      <c r="A602" s="17" t="s">
        <v>1697</v>
      </c>
    </row>
    <row r="603" spans="1:1" ht="24" customHeight="1">
      <c r="A603" s="17" t="s">
        <v>1698</v>
      </c>
    </row>
    <row r="604" spans="1:1" ht="24" customHeight="1">
      <c r="A604" s="17" t="s">
        <v>1699</v>
      </c>
    </row>
    <row r="605" spans="1:1" ht="24" customHeight="1">
      <c r="A605" s="17" t="s">
        <v>1700</v>
      </c>
    </row>
    <row r="606" spans="1:1" ht="24" customHeight="1">
      <c r="A606" s="17" t="s">
        <v>1701</v>
      </c>
    </row>
    <row r="607" spans="1:1" ht="24" customHeight="1">
      <c r="A607" s="17" t="s">
        <v>1702</v>
      </c>
    </row>
    <row r="608" spans="1:1" ht="24" customHeight="1">
      <c r="A608" s="17" t="s">
        <v>1703</v>
      </c>
    </row>
    <row r="609" spans="1:1" ht="24" customHeight="1">
      <c r="A609" s="17" t="s">
        <v>1704</v>
      </c>
    </row>
    <row r="610" spans="1:1" ht="24" customHeight="1">
      <c r="A610" s="17" t="s">
        <v>1705</v>
      </c>
    </row>
    <row r="611" spans="1:1" ht="24" customHeight="1">
      <c r="A611" s="17" t="s">
        <v>1706</v>
      </c>
    </row>
    <row r="612" spans="1:1" ht="24" customHeight="1">
      <c r="A612" s="17" t="s">
        <v>1707</v>
      </c>
    </row>
    <row r="613" spans="1:1" ht="24" customHeight="1">
      <c r="A613" s="17" t="s">
        <v>1708</v>
      </c>
    </row>
    <row r="614" spans="1:1" ht="24" customHeight="1">
      <c r="A614" s="17" t="s">
        <v>1709</v>
      </c>
    </row>
    <row r="615" spans="1:1" ht="24" customHeight="1">
      <c r="A615" s="17" t="s">
        <v>1710</v>
      </c>
    </row>
    <row r="616" spans="1:1" ht="24" customHeight="1">
      <c r="A616" s="17" t="s">
        <v>1711</v>
      </c>
    </row>
    <row r="617" spans="1:1" ht="24" customHeight="1">
      <c r="A617" s="17" t="s">
        <v>1712</v>
      </c>
    </row>
    <row r="618" spans="1:1" ht="24" customHeight="1">
      <c r="A618" s="17" t="s">
        <v>1713</v>
      </c>
    </row>
    <row r="619" spans="1:1" ht="24" customHeight="1">
      <c r="A619" s="17" t="s">
        <v>1714</v>
      </c>
    </row>
    <row r="620" spans="1:1" ht="24" customHeight="1">
      <c r="A620" s="17" t="s">
        <v>1715</v>
      </c>
    </row>
    <row r="621" spans="1:1" ht="24" customHeight="1">
      <c r="A621" s="17" t="s">
        <v>1716</v>
      </c>
    </row>
    <row r="622" spans="1:1" ht="24" customHeight="1">
      <c r="A622" s="17" t="s">
        <v>1717</v>
      </c>
    </row>
    <row r="623" spans="1:1" ht="24" customHeight="1">
      <c r="A623" s="17" t="s">
        <v>1718</v>
      </c>
    </row>
    <row r="624" spans="1:1" ht="24" customHeight="1">
      <c r="A624" s="17" t="s">
        <v>1719</v>
      </c>
    </row>
    <row r="625" spans="1:1" ht="24" customHeight="1">
      <c r="A625" s="17" t="s">
        <v>1720</v>
      </c>
    </row>
    <row r="626" spans="1:1" ht="24" customHeight="1">
      <c r="A626" s="17" t="s">
        <v>1721</v>
      </c>
    </row>
    <row r="627" spans="1:1" ht="24" customHeight="1">
      <c r="A627" s="17" t="s">
        <v>1722</v>
      </c>
    </row>
    <row r="628" spans="1:1" ht="24" customHeight="1">
      <c r="A628" s="17" t="s">
        <v>1723</v>
      </c>
    </row>
    <row r="629" spans="1:1" ht="24" customHeight="1">
      <c r="A629" s="17" t="s">
        <v>1724</v>
      </c>
    </row>
    <row r="630" spans="1:1" ht="24" customHeight="1">
      <c r="A630" s="17" t="s">
        <v>1725</v>
      </c>
    </row>
    <row r="631" spans="1:1" ht="24" customHeight="1">
      <c r="A631" s="17" t="s">
        <v>1726</v>
      </c>
    </row>
    <row r="632" spans="1:1" ht="24" customHeight="1">
      <c r="A632" s="17" t="s">
        <v>1727</v>
      </c>
    </row>
    <row r="633" spans="1:1" ht="24" customHeight="1">
      <c r="A633" s="17" t="s">
        <v>1728</v>
      </c>
    </row>
    <row r="634" spans="1:1" ht="24" customHeight="1">
      <c r="A634" s="17" t="s">
        <v>1729</v>
      </c>
    </row>
    <row r="635" spans="1:1" ht="24" customHeight="1">
      <c r="A635" s="17" t="s">
        <v>1730</v>
      </c>
    </row>
    <row r="636" spans="1:1" ht="24" customHeight="1">
      <c r="A636" s="17" t="s">
        <v>1731</v>
      </c>
    </row>
    <row r="637" spans="1:1" ht="24" customHeight="1">
      <c r="A637" s="17" t="s">
        <v>1732</v>
      </c>
    </row>
    <row r="638" spans="1:1" ht="24" customHeight="1">
      <c r="A638" s="17" t="s">
        <v>1733</v>
      </c>
    </row>
    <row r="639" spans="1:1" ht="24" customHeight="1">
      <c r="A639" s="17" t="s">
        <v>1734</v>
      </c>
    </row>
    <row r="640" spans="1:1" ht="24" customHeight="1">
      <c r="A640" s="17" t="s">
        <v>1735</v>
      </c>
    </row>
    <row r="641" spans="1:1" ht="24" customHeight="1">
      <c r="A641" s="17" t="s">
        <v>1736</v>
      </c>
    </row>
    <row r="642" spans="1:1" ht="24" customHeight="1">
      <c r="A642" s="17" t="s">
        <v>1737</v>
      </c>
    </row>
    <row r="643" spans="1:1" ht="24" customHeight="1">
      <c r="A643" s="17" t="s">
        <v>1738</v>
      </c>
    </row>
    <row r="644" spans="1:1" ht="24" customHeight="1">
      <c r="A644" s="17" t="s">
        <v>1739</v>
      </c>
    </row>
    <row r="645" spans="1:1" ht="24" customHeight="1">
      <c r="A645" s="17" t="s">
        <v>1740</v>
      </c>
    </row>
    <row r="646" spans="1:1" ht="24" customHeight="1">
      <c r="A646" s="17" t="s">
        <v>1741</v>
      </c>
    </row>
    <row r="647" spans="1:1" ht="24" customHeight="1">
      <c r="A647" s="17" t="s">
        <v>1742</v>
      </c>
    </row>
    <row r="648" spans="1:1" ht="24" customHeight="1">
      <c r="A648" s="17" t="s">
        <v>1743</v>
      </c>
    </row>
    <row r="649" spans="1:1" ht="24" customHeight="1">
      <c r="A649" s="17" t="s">
        <v>1744</v>
      </c>
    </row>
    <row r="650" spans="1:1" ht="24" customHeight="1">
      <c r="A650" s="17" t="s">
        <v>1745</v>
      </c>
    </row>
    <row r="651" spans="1:1" ht="24" customHeight="1">
      <c r="A651" s="17" t="s">
        <v>1746</v>
      </c>
    </row>
    <row r="652" spans="1:1" ht="24" customHeight="1">
      <c r="A652" s="17" t="s">
        <v>1747</v>
      </c>
    </row>
    <row r="653" spans="1:1" ht="24" customHeight="1">
      <c r="A653" s="17" t="s">
        <v>1748</v>
      </c>
    </row>
    <row r="654" spans="1:1" ht="24" customHeight="1">
      <c r="A654" s="17" t="s">
        <v>1749</v>
      </c>
    </row>
    <row r="655" spans="1:1" ht="24" customHeight="1">
      <c r="A655" s="17" t="s">
        <v>1750</v>
      </c>
    </row>
    <row r="656" spans="1:1" ht="24" customHeight="1">
      <c r="A656" s="17" t="s">
        <v>1751</v>
      </c>
    </row>
    <row r="657" spans="1:1" ht="24" customHeight="1">
      <c r="A657" s="17" t="s">
        <v>1752</v>
      </c>
    </row>
    <row r="658" spans="1:1" ht="24" customHeight="1">
      <c r="A658" s="17" t="s">
        <v>1753</v>
      </c>
    </row>
    <row r="659" spans="1:1" ht="24" customHeight="1">
      <c r="A659" s="17" t="s">
        <v>1754</v>
      </c>
    </row>
    <row r="660" spans="1:1" ht="24" customHeight="1">
      <c r="A660" s="17" t="s">
        <v>1755</v>
      </c>
    </row>
    <row r="661" spans="1:1" ht="24" customHeight="1">
      <c r="A661" s="17" t="s">
        <v>1756</v>
      </c>
    </row>
    <row r="662" spans="1:1" ht="24" customHeight="1">
      <c r="A662" s="17" t="s">
        <v>1757</v>
      </c>
    </row>
    <row r="663" spans="1:1" ht="24" customHeight="1">
      <c r="A663" s="17" t="s">
        <v>1758</v>
      </c>
    </row>
    <row r="664" spans="1:1" ht="24" customHeight="1">
      <c r="A664" s="17" t="s">
        <v>1759</v>
      </c>
    </row>
    <row r="665" spans="1:1" ht="24" customHeight="1">
      <c r="A665" s="17" t="s">
        <v>1760</v>
      </c>
    </row>
    <row r="666" spans="1:1" ht="24" customHeight="1">
      <c r="A666" s="17" t="s">
        <v>1761</v>
      </c>
    </row>
    <row r="667" spans="1:1" ht="24" customHeight="1">
      <c r="A667" s="17" t="s">
        <v>1762</v>
      </c>
    </row>
    <row r="668" spans="1:1" ht="24" customHeight="1">
      <c r="A668" s="17" t="s">
        <v>1763</v>
      </c>
    </row>
    <row r="669" spans="1:1" ht="24" customHeight="1">
      <c r="A669" s="17" t="s">
        <v>1764</v>
      </c>
    </row>
    <row r="670" spans="1:1" ht="24" customHeight="1">
      <c r="A670" s="17" t="s">
        <v>1765</v>
      </c>
    </row>
    <row r="671" spans="1:1" ht="24" customHeight="1">
      <c r="A671" s="17" t="s">
        <v>1766</v>
      </c>
    </row>
    <row r="672" spans="1:1" ht="24" customHeight="1">
      <c r="A672" s="17" t="s">
        <v>1767</v>
      </c>
    </row>
    <row r="673" spans="1:1" ht="24" customHeight="1">
      <c r="A673" s="17" t="s">
        <v>1768</v>
      </c>
    </row>
    <row r="674" spans="1:1" ht="24" customHeight="1">
      <c r="A674" s="17" t="s">
        <v>1769</v>
      </c>
    </row>
    <row r="675" spans="1:1" ht="24" customHeight="1">
      <c r="A675" s="17" t="s">
        <v>1770</v>
      </c>
    </row>
    <row r="676" spans="1:1" ht="24" customHeight="1">
      <c r="A676" s="17" t="s">
        <v>1771</v>
      </c>
    </row>
    <row r="677" spans="1:1" ht="24" customHeight="1">
      <c r="A677" s="17" t="s">
        <v>1772</v>
      </c>
    </row>
    <row r="678" spans="1:1" ht="24" customHeight="1">
      <c r="A678" s="17" t="s">
        <v>1773</v>
      </c>
    </row>
    <row r="679" spans="1:1" ht="24" customHeight="1">
      <c r="A679" s="17" t="s">
        <v>1774</v>
      </c>
    </row>
    <row r="680" spans="1:1" ht="24" customHeight="1">
      <c r="A680" s="17" t="s">
        <v>1775</v>
      </c>
    </row>
    <row r="681" spans="1:1" ht="24" customHeight="1">
      <c r="A681" s="17" t="s">
        <v>1776</v>
      </c>
    </row>
    <row r="682" spans="1:1" ht="24" customHeight="1">
      <c r="A682" s="17" t="s">
        <v>1777</v>
      </c>
    </row>
    <row r="683" spans="1:1" ht="24" customHeight="1">
      <c r="A683" s="17" t="s">
        <v>1778</v>
      </c>
    </row>
    <row r="684" spans="1:1" ht="24" customHeight="1">
      <c r="A684" s="17" t="s">
        <v>1779</v>
      </c>
    </row>
    <row r="685" spans="1:1" ht="24" customHeight="1">
      <c r="A685" s="17" t="s">
        <v>1780</v>
      </c>
    </row>
    <row r="686" spans="1:1" ht="24" customHeight="1">
      <c r="A686" s="17" t="s">
        <v>1781</v>
      </c>
    </row>
    <row r="687" spans="1:1" ht="24" customHeight="1">
      <c r="A687" s="17" t="s">
        <v>1782</v>
      </c>
    </row>
    <row r="688" spans="1:1" ht="24" customHeight="1">
      <c r="A688" s="17" t="s">
        <v>1783</v>
      </c>
    </row>
    <row r="689" spans="1:1" ht="24" customHeight="1">
      <c r="A689" s="17" t="s">
        <v>1784</v>
      </c>
    </row>
    <row r="690" spans="1:1" ht="24" customHeight="1">
      <c r="A690" s="17" t="s">
        <v>1785</v>
      </c>
    </row>
    <row r="691" spans="1:1" ht="24" customHeight="1">
      <c r="A691" s="17" t="s">
        <v>1786</v>
      </c>
    </row>
    <row r="692" spans="1:1" ht="24" customHeight="1">
      <c r="A692" s="17" t="s">
        <v>1787</v>
      </c>
    </row>
    <row r="693" spans="1:1" ht="24" customHeight="1">
      <c r="A693" s="17" t="s">
        <v>1788</v>
      </c>
    </row>
    <row r="694" spans="1:1" ht="24" customHeight="1">
      <c r="A694" s="17" t="s">
        <v>1789</v>
      </c>
    </row>
    <row r="695" spans="1:1" ht="24" customHeight="1">
      <c r="A695" s="17" t="s">
        <v>1790</v>
      </c>
    </row>
    <row r="696" spans="1:1" ht="24" customHeight="1">
      <c r="A696" s="17" t="s">
        <v>1791</v>
      </c>
    </row>
    <row r="697" spans="1:1" ht="24" customHeight="1">
      <c r="A697" s="17" t="s">
        <v>1792</v>
      </c>
    </row>
    <row r="698" spans="1:1" ht="24" customHeight="1">
      <c r="A698" s="17" t="s">
        <v>1793</v>
      </c>
    </row>
    <row r="699" spans="1:1" ht="24" customHeight="1">
      <c r="A699" s="17" t="s">
        <v>1794</v>
      </c>
    </row>
    <row r="700" spans="1:1" ht="24" customHeight="1">
      <c r="A700" s="17" t="s">
        <v>1795</v>
      </c>
    </row>
    <row r="701" spans="1:1" ht="24" customHeight="1">
      <c r="A701" s="17" t="s">
        <v>1796</v>
      </c>
    </row>
    <row r="702" spans="1:1" ht="24" customHeight="1">
      <c r="A702" s="17" t="s">
        <v>1797</v>
      </c>
    </row>
    <row r="703" spans="1:1" ht="24" customHeight="1">
      <c r="A703" s="17" t="s">
        <v>1798</v>
      </c>
    </row>
    <row r="704" spans="1:1" ht="24" customHeight="1">
      <c r="A704" s="17" t="s">
        <v>1799</v>
      </c>
    </row>
    <row r="705" spans="1:1" ht="24" customHeight="1">
      <c r="A705" s="17" t="s">
        <v>1800</v>
      </c>
    </row>
    <row r="706" spans="1:1" ht="24" customHeight="1">
      <c r="A706" s="17" t="s">
        <v>1801</v>
      </c>
    </row>
    <row r="707" spans="1:1" ht="24" customHeight="1">
      <c r="A707" s="17" t="s">
        <v>1802</v>
      </c>
    </row>
    <row r="708" spans="1:1" ht="24" customHeight="1">
      <c r="A708" s="17" t="s">
        <v>1803</v>
      </c>
    </row>
    <row r="709" spans="1:1" ht="24" customHeight="1">
      <c r="A709" s="17" t="s">
        <v>1804</v>
      </c>
    </row>
    <row r="710" spans="1:1" ht="24" customHeight="1">
      <c r="A710" s="17" t="s">
        <v>1805</v>
      </c>
    </row>
    <row r="711" spans="1:1" ht="24" customHeight="1">
      <c r="A711" s="17" t="s">
        <v>1806</v>
      </c>
    </row>
    <row r="712" spans="1:1" ht="24" customHeight="1">
      <c r="A712" s="17" t="s">
        <v>1807</v>
      </c>
    </row>
    <row r="713" spans="1:1" ht="24" customHeight="1">
      <c r="A713" s="17" t="s">
        <v>1808</v>
      </c>
    </row>
    <row r="714" spans="1:1" ht="24" customHeight="1">
      <c r="A714" s="17" t="s">
        <v>1809</v>
      </c>
    </row>
    <row r="715" spans="1:1" ht="24" customHeight="1">
      <c r="A715" s="17" t="s">
        <v>1810</v>
      </c>
    </row>
    <row r="716" spans="1:1" ht="24" customHeight="1">
      <c r="A716" s="17" t="s">
        <v>1811</v>
      </c>
    </row>
    <row r="717" spans="1:1" ht="24" customHeight="1">
      <c r="A717" s="17" t="s">
        <v>1812</v>
      </c>
    </row>
    <row r="718" spans="1:1" ht="24" customHeight="1">
      <c r="A718" s="17" t="s">
        <v>1813</v>
      </c>
    </row>
    <row r="719" spans="1:1" ht="24" customHeight="1">
      <c r="A719" s="17" t="s">
        <v>1814</v>
      </c>
    </row>
    <row r="720" spans="1:1" ht="24" customHeight="1">
      <c r="A720" s="17" t="s">
        <v>1815</v>
      </c>
    </row>
    <row r="721" spans="1:1" ht="24" customHeight="1">
      <c r="A721" s="17" t="s">
        <v>1816</v>
      </c>
    </row>
    <row r="722" spans="1:1" ht="24" customHeight="1">
      <c r="A722" s="17" t="s">
        <v>1817</v>
      </c>
    </row>
    <row r="723" spans="1:1" ht="24" customHeight="1">
      <c r="A723" s="17" t="s">
        <v>1818</v>
      </c>
    </row>
    <row r="724" spans="1:1" ht="24" customHeight="1">
      <c r="A724" s="17" t="s">
        <v>1819</v>
      </c>
    </row>
    <row r="725" spans="1:1" ht="24" customHeight="1">
      <c r="A725" s="17" t="s">
        <v>1820</v>
      </c>
    </row>
    <row r="726" spans="1:1" ht="24" customHeight="1">
      <c r="A726" s="17" t="s">
        <v>1821</v>
      </c>
    </row>
    <row r="727" spans="1:1" ht="24" customHeight="1">
      <c r="A727" s="17" t="s">
        <v>1822</v>
      </c>
    </row>
    <row r="728" spans="1:1" ht="24" customHeight="1">
      <c r="A728" s="17" t="s">
        <v>1823</v>
      </c>
    </row>
    <row r="729" spans="1:1" ht="24" customHeight="1">
      <c r="A729" s="17" t="s">
        <v>1824</v>
      </c>
    </row>
    <row r="730" spans="1:1" ht="24" customHeight="1">
      <c r="A730" s="17" t="s">
        <v>1825</v>
      </c>
    </row>
    <row r="731" spans="1:1" ht="24" customHeight="1">
      <c r="A731" s="17" t="s">
        <v>1826</v>
      </c>
    </row>
    <row r="732" spans="1:1" ht="24" customHeight="1">
      <c r="A732" s="17" t="s">
        <v>1827</v>
      </c>
    </row>
    <row r="733" spans="1:1" ht="24" customHeight="1">
      <c r="A733" s="17" t="s">
        <v>1828</v>
      </c>
    </row>
    <row r="734" spans="1:1" ht="24" customHeight="1">
      <c r="A734" s="17" t="s">
        <v>1829</v>
      </c>
    </row>
    <row r="735" spans="1:1" ht="24" customHeight="1">
      <c r="A735" s="17" t="s">
        <v>1830</v>
      </c>
    </row>
    <row r="736" spans="1:1" ht="24" customHeight="1">
      <c r="A736" s="17" t="s">
        <v>1831</v>
      </c>
    </row>
    <row r="737" spans="1:1" ht="24" customHeight="1">
      <c r="A737" s="17" t="s">
        <v>1832</v>
      </c>
    </row>
    <row r="738" spans="1:1" ht="24" customHeight="1">
      <c r="A738" s="17" t="s">
        <v>1833</v>
      </c>
    </row>
    <row r="739" spans="1:1" ht="24" customHeight="1">
      <c r="A739" s="17" t="s">
        <v>1834</v>
      </c>
    </row>
    <row r="740" spans="1:1" ht="24" customHeight="1">
      <c r="A740" s="17" t="s">
        <v>1835</v>
      </c>
    </row>
    <row r="741" spans="1:1" ht="24" customHeight="1">
      <c r="A741" s="17" t="s">
        <v>1836</v>
      </c>
    </row>
    <row r="742" spans="1:1" ht="24" customHeight="1">
      <c r="A742" s="17" t="s">
        <v>1837</v>
      </c>
    </row>
    <row r="743" spans="1:1" ht="24" customHeight="1">
      <c r="A743" s="17" t="s">
        <v>1838</v>
      </c>
    </row>
    <row r="744" spans="1:1" ht="24" customHeight="1">
      <c r="A744" s="17" t="s">
        <v>1839</v>
      </c>
    </row>
    <row r="745" spans="1:1" ht="24" customHeight="1">
      <c r="A745" s="17" t="s">
        <v>1840</v>
      </c>
    </row>
    <row r="746" spans="1:1" ht="24" customHeight="1">
      <c r="A746" s="17" t="s">
        <v>1841</v>
      </c>
    </row>
    <row r="747" spans="1:1" ht="24" customHeight="1">
      <c r="A747" s="17" t="s">
        <v>1842</v>
      </c>
    </row>
    <row r="748" spans="1:1" ht="24" customHeight="1">
      <c r="A748" s="17" t="s">
        <v>1843</v>
      </c>
    </row>
    <row r="749" spans="1:1" ht="24" customHeight="1">
      <c r="A749" s="17" t="s">
        <v>1844</v>
      </c>
    </row>
    <row r="750" spans="1:1" ht="24" customHeight="1">
      <c r="A750" s="17" t="s">
        <v>1845</v>
      </c>
    </row>
    <row r="751" spans="1:1" ht="24" customHeight="1">
      <c r="A751" s="17" t="s">
        <v>1846</v>
      </c>
    </row>
    <row r="752" spans="1:1" ht="24" customHeight="1">
      <c r="A752" s="17" t="s">
        <v>1847</v>
      </c>
    </row>
    <row r="753" spans="1:1" ht="24" customHeight="1">
      <c r="A753" s="17" t="s">
        <v>1848</v>
      </c>
    </row>
    <row r="754" spans="1:1" ht="24" customHeight="1">
      <c r="A754" s="17" t="s">
        <v>1849</v>
      </c>
    </row>
    <row r="755" spans="1:1" ht="60" customHeight="1">
      <c r="A755"/>
    </row>
    <row r="756" spans="1:1" ht="60" customHeight="1">
      <c r="A756"/>
    </row>
    <row r="757" spans="1:1" ht="60" customHeight="1">
      <c r="A757"/>
    </row>
    <row r="758" spans="1:1" ht="60" customHeight="1">
      <c r="A758"/>
    </row>
    <row r="759" spans="1:1" ht="60" customHeight="1">
      <c r="A759"/>
    </row>
    <row r="760" spans="1:1" ht="60" customHeight="1">
      <c r="A760"/>
    </row>
    <row r="761" spans="1:1" ht="60" customHeight="1">
      <c r="A761"/>
    </row>
    <row r="762" spans="1:1" ht="60" customHeight="1">
      <c r="A762"/>
    </row>
    <row r="763" spans="1:1" ht="60" customHeight="1">
      <c r="A763"/>
    </row>
    <row r="764" spans="1:1" ht="60" customHeight="1">
      <c r="A764"/>
    </row>
    <row r="765" spans="1:1" ht="60" customHeight="1">
      <c r="A765"/>
    </row>
    <row r="766" spans="1:1" ht="60" customHeight="1">
      <c r="A766"/>
    </row>
    <row r="767" spans="1:1" ht="60" customHeight="1">
      <c r="A767"/>
    </row>
    <row r="768" spans="1:1" ht="60" customHeight="1">
      <c r="A768"/>
    </row>
    <row r="769" spans="1:1" ht="60" customHeight="1">
      <c r="A769"/>
    </row>
    <row r="770" spans="1:1" ht="60" customHeight="1">
      <c r="A770"/>
    </row>
    <row r="771" spans="1:1" ht="60" customHeight="1">
      <c r="A771"/>
    </row>
    <row r="772" spans="1:1" ht="60" customHeight="1">
      <c r="A772"/>
    </row>
  </sheetData>
  <sheetProtection algorithmName="SHA-512" hashValue="K3JlCdAls2usnDuJ+/lgZJlX9teYY8XXgf5uUCTQQF5gMu938UjeuzZMwbM+YrHvznogR3O80iCPP9wtfwXxyA==" saltValue="vRgWhZIcsE+LG6DScDz8vA==" spinCount="100000" sheet="1" objects="1" scenarios="1" autoFilter="0"/>
  <pageMargins left="0.511811024" right="0.511811024" top="0.78740157499999996" bottom="0.78740157499999996" header="0.31496062000000002" footer="0.31496062000000002"/>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4071"/>
  </sheetPr>
  <dimension ref="A1:H72"/>
  <sheetViews>
    <sheetView showGridLines="0" workbookViewId="0"/>
  </sheetViews>
  <sheetFormatPr defaultRowHeight="15"/>
  <cols>
    <col min="2" max="2" width="23" bestFit="1" customWidth="1"/>
    <col min="3" max="3" width="1.7109375" customWidth="1"/>
    <col min="4" max="4" width="12.28515625" style="1" customWidth="1"/>
    <col min="5" max="5" width="46.7109375" bestFit="1" customWidth="1"/>
    <col min="6" max="6" width="2" customWidth="1"/>
    <col min="7" max="7" width="11.5703125" customWidth="1"/>
    <col min="8" max="8" width="65.140625" bestFit="1" customWidth="1"/>
  </cols>
  <sheetData>
    <row r="1" spans="1:8" ht="42.75" customHeight="1" thickBot="1">
      <c r="A1" s="1"/>
      <c r="G1" s="1"/>
    </row>
    <row r="2" spans="1:8" ht="15.75" thickBot="1">
      <c r="A2" s="15" t="s">
        <v>1850</v>
      </c>
      <c r="B2" s="16" t="s">
        <v>1851</v>
      </c>
      <c r="D2" s="18" t="s">
        <v>1852</v>
      </c>
      <c r="E2" s="19" t="s">
        <v>1853</v>
      </c>
      <c r="G2" s="18" t="s">
        <v>1854</v>
      </c>
      <c r="H2" s="19" t="s">
        <v>1855</v>
      </c>
    </row>
    <row r="3" spans="1:8">
      <c r="A3" s="24" t="s">
        <v>1856</v>
      </c>
      <c r="B3" s="8" t="s">
        <v>1857</v>
      </c>
      <c r="D3" s="21">
        <v>31</v>
      </c>
      <c r="E3" s="22" t="s">
        <v>1858</v>
      </c>
      <c r="G3" s="21">
        <v>10</v>
      </c>
      <c r="H3" s="22" t="s">
        <v>1859</v>
      </c>
    </row>
    <row r="4" spans="1:8">
      <c r="A4" s="25" t="s">
        <v>1860</v>
      </c>
      <c r="B4" s="6" t="s">
        <v>1861</v>
      </c>
      <c r="D4" s="5">
        <v>121</v>
      </c>
      <c r="E4" s="6" t="s">
        <v>1862</v>
      </c>
      <c r="G4" s="5">
        <v>11</v>
      </c>
      <c r="H4" s="6" t="s">
        <v>1863</v>
      </c>
    </row>
    <row r="5" spans="1:8">
      <c r="A5" s="24" t="s">
        <v>1864</v>
      </c>
      <c r="B5" s="8" t="s">
        <v>1865</v>
      </c>
      <c r="D5" s="7">
        <v>122</v>
      </c>
      <c r="E5" s="8" t="s">
        <v>1866</v>
      </c>
      <c r="G5" s="7">
        <v>24</v>
      </c>
      <c r="H5" s="8" t="s">
        <v>1867</v>
      </c>
    </row>
    <row r="6" spans="1:8">
      <c r="A6" s="25" t="s">
        <v>1868</v>
      </c>
      <c r="B6" s="6" t="s">
        <v>1869</v>
      </c>
      <c r="D6" s="5">
        <v>124</v>
      </c>
      <c r="E6" s="6" t="s">
        <v>1870</v>
      </c>
      <c r="G6" s="5">
        <v>25</v>
      </c>
      <c r="H6" s="6" t="s">
        <v>1871</v>
      </c>
    </row>
    <row r="7" spans="1:8">
      <c r="A7" s="24" t="s">
        <v>1872</v>
      </c>
      <c r="B7" s="8" t="s">
        <v>917</v>
      </c>
      <c r="D7" s="7">
        <v>125</v>
      </c>
      <c r="E7" s="8" t="s">
        <v>1873</v>
      </c>
      <c r="G7" s="7">
        <v>27</v>
      </c>
      <c r="H7" s="8" t="s">
        <v>1874</v>
      </c>
    </row>
    <row r="8" spans="1:8">
      <c r="A8" s="25" t="s">
        <v>1875</v>
      </c>
      <c r="B8" s="6" t="s">
        <v>1876</v>
      </c>
      <c r="D8" s="5">
        <v>126</v>
      </c>
      <c r="E8" s="6" t="s">
        <v>1877</v>
      </c>
      <c r="G8" s="5">
        <v>53</v>
      </c>
      <c r="H8" s="6" t="s">
        <v>1878</v>
      </c>
    </row>
    <row r="9" spans="1:8">
      <c r="A9" s="24" t="s">
        <v>1879</v>
      </c>
      <c r="B9" s="8" t="s">
        <v>1880</v>
      </c>
      <c r="D9" s="7">
        <v>127</v>
      </c>
      <c r="E9" s="8" t="s">
        <v>1881</v>
      </c>
      <c r="G9" s="7">
        <v>98</v>
      </c>
      <c r="H9" s="8" t="s">
        <v>1882</v>
      </c>
    </row>
    <row r="10" spans="1:8">
      <c r="A10" s="25" t="s">
        <v>1883</v>
      </c>
      <c r="B10" s="6" t="s">
        <v>1884</v>
      </c>
      <c r="D10" s="5">
        <v>128</v>
      </c>
      <c r="E10" s="6" t="s">
        <v>1885</v>
      </c>
      <c r="G10" s="5">
        <v>100</v>
      </c>
      <c r="H10" s="6" t="s">
        <v>1886</v>
      </c>
    </row>
    <row r="11" spans="1:8">
      <c r="A11" s="24" t="s">
        <v>1887</v>
      </c>
      <c r="B11" s="8" t="s">
        <v>1888</v>
      </c>
      <c r="D11" s="7">
        <v>129</v>
      </c>
      <c r="E11" s="8" t="s">
        <v>1889</v>
      </c>
      <c r="G11" s="7">
        <v>114</v>
      </c>
      <c r="H11" s="8" t="s">
        <v>1890</v>
      </c>
    </row>
    <row r="12" spans="1:8">
      <c r="A12" s="25" t="s">
        <v>1891</v>
      </c>
      <c r="B12" s="6" t="s">
        <v>1892</v>
      </c>
      <c r="D12" s="5">
        <v>181</v>
      </c>
      <c r="E12" s="6" t="s">
        <v>1893</v>
      </c>
      <c r="G12" s="5">
        <v>124</v>
      </c>
      <c r="H12" s="6" t="s">
        <v>1894</v>
      </c>
    </row>
    <row r="13" spans="1:8">
      <c r="A13" s="24" t="s">
        <v>1895</v>
      </c>
      <c r="B13" s="8" t="s">
        <v>1896</v>
      </c>
      <c r="D13" s="7">
        <v>182</v>
      </c>
      <c r="E13" s="8" t="s">
        <v>1897</v>
      </c>
      <c r="G13" s="7">
        <v>131</v>
      </c>
      <c r="H13" s="8" t="s">
        <v>1898</v>
      </c>
    </row>
    <row r="14" spans="1:8">
      <c r="A14" s="25" t="s">
        <v>1899</v>
      </c>
      <c r="B14" s="6" t="s">
        <v>1900</v>
      </c>
      <c r="D14" s="5">
        <v>183</v>
      </c>
      <c r="E14" s="6" t="s">
        <v>1901</v>
      </c>
      <c r="G14" s="5">
        <v>132</v>
      </c>
      <c r="H14" s="6" t="s">
        <v>1902</v>
      </c>
    </row>
    <row r="15" spans="1:8">
      <c r="A15" s="24" t="s">
        <v>1903</v>
      </c>
      <c r="B15" s="8" t="s">
        <v>1904</v>
      </c>
      <c r="D15" s="7">
        <v>241</v>
      </c>
      <c r="E15" s="8" t="s">
        <v>1905</v>
      </c>
      <c r="G15" s="7">
        <v>133</v>
      </c>
      <c r="H15" s="8" t="s">
        <v>1906</v>
      </c>
    </row>
    <row r="16" spans="1:8">
      <c r="A16" s="25" t="s">
        <v>112</v>
      </c>
      <c r="B16" s="6" t="s">
        <v>1907</v>
      </c>
      <c r="D16" s="5">
        <v>242</v>
      </c>
      <c r="E16" s="6" t="s">
        <v>1908</v>
      </c>
      <c r="G16" s="5">
        <v>134</v>
      </c>
      <c r="H16" s="6" t="s">
        <v>1909</v>
      </c>
    </row>
    <row r="17" spans="1:8">
      <c r="A17" s="24" t="s">
        <v>1910</v>
      </c>
      <c r="B17" s="8" t="s">
        <v>1911</v>
      </c>
      <c r="D17" s="7">
        <v>243</v>
      </c>
      <c r="E17" s="8" t="s">
        <v>1912</v>
      </c>
      <c r="G17" s="7">
        <v>135</v>
      </c>
      <c r="H17" s="8" t="s">
        <v>1913</v>
      </c>
    </row>
    <row r="18" spans="1:8">
      <c r="A18" s="25" t="s">
        <v>1914</v>
      </c>
      <c r="B18" s="6" t="s">
        <v>1915</v>
      </c>
      <c r="D18" s="5">
        <v>244</v>
      </c>
      <c r="E18" s="6" t="s">
        <v>1916</v>
      </c>
      <c r="G18" s="7">
        <v>136</v>
      </c>
      <c r="H18" s="8" t="s">
        <v>1917</v>
      </c>
    </row>
    <row r="19" spans="1:8">
      <c r="A19" s="24" t="s">
        <v>1918</v>
      </c>
      <c r="B19" s="8" t="s">
        <v>1919</v>
      </c>
      <c r="D19" s="7">
        <v>271</v>
      </c>
      <c r="E19" s="8" t="s">
        <v>1920</v>
      </c>
      <c r="G19" s="5">
        <v>137</v>
      </c>
      <c r="H19" s="6" t="s">
        <v>1921</v>
      </c>
    </row>
    <row r="20" spans="1:8">
      <c r="A20" s="25" t="s">
        <v>1922</v>
      </c>
      <c r="B20" s="6" t="s">
        <v>1923</v>
      </c>
      <c r="D20" s="5">
        <v>272</v>
      </c>
      <c r="E20" s="6" t="s">
        <v>1924</v>
      </c>
      <c r="G20" s="7">
        <v>138</v>
      </c>
      <c r="H20" s="8" t="s">
        <v>1925</v>
      </c>
    </row>
    <row r="21" spans="1:8" ht="15.75" thickBot="1">
      <c r="A21" s="110" t="s">
        <v>1926</v>
      </c>
      <c r="B21" s="11" t="s">
        <v>1927</v>
      </c>
      <c r="D21" s="7">
        <v>301</v>
      </c>
      <c r="E21" s="8" t="s">
        <v>1928</v>
      </c>
      <c r="G21" s="5">
        <v>140</v>
      </c>
      <c r="H21" s="6" t="s">
        <v>1929</v>
      </c>
    </row>
    <row r="22" spans="1:8">
      <c r="D22" s="5">
        <v>302</v>
      </c>
      <c r="E22" s="6" t="s">
        <v>1930</v>
      </c>
      <c r="G22" s="7">
        <v>141</v>
      </c>
      <c r="H22" s="8" t="s">
        <v>1931</v>
      </c>
    </row>
    <row r="23" spans="1:8">
      <c r="D23" s="7">
        <v>303</v>
      </c>
      <c r="E23" s="8" t="s">
        <v>1932</v>
      </c>
      <c r="G23" s="5">
        <v>142</v>
      </c>
      <c r="H23" s="6" t="s">
        <v>1933</v>
      </c>
    </row>
    <row r="24" spans="1:8">
      <c r="D24" s="5">
        <v>304</v>
      </c>
      <c r="E24" s="6" t="s">
        <v>1934</v>
      </c>
      <c r="G24" s="7">
        <v>145</v>
      </c>
      <c r="H24" s="8" t="s">
        <v>1935</v>
      </c>
    </row>
    <row r="25" spans="1:8">
      <c r="D25" s="7">
        <v>305</v>
      </c>
      <c r="E25" s="8" t="s">
        <v>1936</v>
      </c>
      <c r="G25" s="5">
        <v>146</v>
      </c>
      <c r="H25" s="6" t="s">
        <v>1937</v>
      </c>
    </row>
    <row r="26" spans="1:8">
      <c r="D26" s="5">
        <v>306</v>
      </c>
      <c r="E26" s="6" t="s">
        <v>1938</v>
      </c>
      <c r="G26" s="7">
        <v>147</v>
      </c>
      <c r="H26" s="8" t="s">
        <v>1939</v>
      </c>
    </row>
    <row r="27" spans="1:8">
      <c r="D27" s="7">
        <v>331</v>
      </c>
      <c r="E27" s="8" t="s">
        <v>1940</v>
      </c>
      <c r="G27" s="5">
        <v>149</v>
      </c>
      <c r="H27" s="6" t="s">
        <v>1941</v>
      </c>
    </row>
    <row r="28" spans="1:8">
      <c r="D28" s="5">
        <v>333</v>
      </c>
      <c r="E28" s="6" t="s">
        <v>1942</v>
      </c>
      <c r="G28" s="7">
        <v>150</v>
      </c>
      <c r="H28" s="8" t="s">
        <v>1943</v>
      </c>
    </row>
    <row r="29" spans="1:8">
      <c r="D29" s="7">
        <v>334</v>
      </c>
      <c r="E29" s="8" t="s">
        <v>1944</v>
      </c>
      <c r="G29" s="5">
        <v>151</v>
      </c>
      <c r="H29" s="6" t="s">
        <v>1945</v>
      </c>
    </row>
    <row r="30" spans="1:8">
      <c r="D30" s="5">
        <v>361</v>
      </c>
      <c r="E30" s="6" t="s">
        <v>1946</v>
      </c>
      <c r="G30" s="7">
        <v>152</v>
      </c>
      <c r="H30" s="8" t="s">
        <v>1947</v>
      </c>
    </row>
    <row r="31" spans="1:8">
      <c r="D31" s="7">
        <v>364</v>
      </c>
      <c r="E31" s="8" t="s">
        <v>1948</v>
      </c>
      <c r="G31" s="5">
        <v>153</v>
      </c>
      <c r="H31" s="6" t="s">
        <v>1949</v>
      </c>
    </row>
    <row r="32" spans="1:8">
      <c r="D32" s="5">
        <v>365</v>
      </c>
      <c r="E32" s="6" t="s">
        <v>1950</v>
      </c>
      <c r="G32" s="7">
        <v>154</v>
      </c>
      <c r="H32" s="8" t="s">
        <v>1951</v>
      </c>
    </row>
    <row r="33" spans="4:8">
      <c r="D33" s="7">
        <v>366</v>
      </c>
      <c r="E33" s="8" t="s">
        <v>1952</v>
      </c>
      <c r="G33" s="7">
        <v>156</v>
      </c>
      <c r="H33" s="8" t="s">
        <v>1953</v>
      </c>
    </row>
    <row r="34" spans="4:8" ht="15.75" thickBot="1">
      <c r="D34" s="5">
        <v>367</v>
      </c>
      <c r="E34" s="6" t="s">
        <v>1954</v>
      </c>
      <c r="G34" s="9">
        <v>900</v>
      </c>
      <c r="H34" s="10" t="s">
        <v>1955</v>
      </c>
    </row>
    <row r="35" spans="4:8">
      <c r="D35" s="7">
        <v>368</v>
      </c>
      <c r="E35" s="8" t="s">
        <v>1956</v>
      </c>
    </row>
    <row r="36" spans="4:8">
      <c r="D36" s="5">
        <v>391</v>
      </c>
      <c r="E36" s="6" t="s">
        <v>1957</v>
      </c>
    </row>
    <row r="37" spans="4:8">
      <c r="D37" s="7">
        <v>392</v>
      </c>
      <c r="E37" s="8" t="s">
        <v>1958</v>
      </c>
    </row>
    <row r="38" spans="4:8">
      <c r="D38" s="5">
        <v>422</v>
      </c>
      <c r="E38" s="6" t="s">
        <v>1959</v>
      </c>
    </row>
    <row r="39" spans="4:8">
      <c r="D39" s="7">
        <v>451</v>
      </c>
      <c r="E39" s="8" t="s">
        <v>1960</v>
      </c>
    </row>
    <row r="40" spans="4:8">
      <c r="D40" s="5">
        <v>452</v>
      </c>
      <c r="E40" s="6" t="s">
        <v>1961</v>
      </c>
    </row>
    <row r="41" spans="4:8">
      <c r="D41" s="7">
        <v>453</v>
      </c>
      <c r="E41" s="8" t="s">
        <v>1962</v>
      </c>
    </row>
    <row r="42" spans="4:8">
      <c r="D42" s="5">
        <v>482</v>
      </c>
      <c r="E42" s="6" t="s">
        <v>1963</v>
      </c>
    </row>
    <row r="43" spans="4:8">
      <c r="D43" s="7">
        <v>512</v>
      </c>
      <c r="E43" s="8" t="s">
        <v>1964</v>
      </c>
    </row>
    <row r="44" spans="4:8">
      <c r="D44" s="5">
        <v>541</v>
      </c>
      <c r="E44" s="6" t="s">
        <v>1965</v>
      </c>
    </row>
    <row r="45" spans="4:8">
      <c r="D45" s="7">
        <v>542</v>
      </c>
      <c r="E45" s="8" t="s">
        <v>1966</v>
      </c>
    </row>
    <row r="46" spans="4:8">
      <c r="D46" s="5">
        <v>543</v>
      </c>
      <c r="E46" s="6" t="s">
        <v>1967</v>
      </c>
    </row>
    <row r="47" spans="4:8">
      <c r="D47" s="7">
        <v>571</v>
      </c>
      <c r="E47" s="8" t="s">
        <v>1968</v>
      </c>
    </row>
    <row r="48" spans="4:8">
      <c r="D48" s="5">
        <v>572</v>
      </c>
      <c r="E48" s="6" t="s">
        <v>1969</v>
      </c>
    </row>
    <row r="49" spans="4:5">
      <c r="D49" s="7">
        <v>573</v>
      </c>
      <c r="E49" s="8" t="s">
        <v>1970</v>
      </c>
    </row>
    <row r="50" spans="4:5">
      <c r="D50" s="5">
        <v>601</v>
      </c>
      <c r="E50" s="6" t="s">
        <v>1971</v>
      </c>
    </row>
    <row r="51" spans="4:5">
      <c r="D51" s="7">
        <v>602</v>
      </c>
      <c r="E51" s="8" t="s">
        <v>1972</v>
      </c>
    </row>
    <row r="52" spans="4:5">
      <c r="D52" s="5">
        <v>603</v>
      </c>
      <c r="E52" s="6" t="s">
        <v>1973</v>
      </c>
    </row>
    <row r="53" spans="4:5">
      <c r="D53" s="7">
        <v>604</v>
      </c>
      <c r="E53" s="8" t="s">
        <v>1974</v>
      </c>
    </row>
    <row r="54" spans="4:5">
      <c r="D54" s="5">
        <v>605</v>
      </c>
      <c r="E54" s="6" t="s">
        <v>1975</v>
      </c>
    </row>
    <row r="55" spans="4:5">
      <c r="D55" s="7">
        <v>606</v>
      </c>
      <c r="E55" s="8" t="s">
        <v>1976</v>
      </c>
    </row>
    <row r="56" spans="4:5">
      <c r="D56" s="5">
        <v>607</v>
      </c>
      <c r="E56" s="6" t="s">
        <v>1977</v>
      </c>
    </row>
    <row r="57" spans="4:5">
      <c r="D57" s="7">
        <v>661</v>
      </c>
      <c r="E57" s="8" t="s">
        <v>1978</v>
      </c>
    </row>
    <row r="58" spans="4:5">
      <c r="D58" s="5">
        <v>662</v>
      </c>
      <c r="E58" s="6" t="s">
        <v>1979</v>
      </c>
    </row>
    <row r="59" spans="4:5">
      <c r="D59" s="7">
        <v>663</v>
      </c>
      <c r="E59" s="8" t="s">
        <v>1980</v>
      </c>
    </row>
    <row r="60" spans="4:5">
      <c r="D60" s="5">
        <v>664</v>
      </c>
      <c r="E60" s="6" t="s">
        <v>1981</v>
      </c>
    </row>
    <row r="61" spans="4:5">
      <c r="D61" s="7">
        <v>665</v>
      </c>
      <c r="E61" s="8" t="s">
        <v>1982</v>
      </c>
    </row>
    <row r="62" spans="4:5">
      <c r="D62" s="5">
        <v>691</v>
      </c>
      <c r="E62" s="6" t="s">
        <v>1983</v>
      </c>
    </row>
    <row r="63" spans="4:5">
      <c r="D63" s="7">
        <v>692</v>
      </c>
      <c r="E63" s="8" t="s">
        <v>1984</v>
      </c>
    </row>
    <row r="64" spans="4:5">
      <c r="D64" s="5">
        <v>695</v>
      </c>
      <c r="E64" s="6" t="s">
        <v>1985</v>
      </c>
    </row>
    <row r="65" spans="4:5">
      <c r="D65" s="7">
        <v>782</v>
      </c>
      <c r="E65" s="8" t="s">
        <v>1986</v>
      </c>
    </row>
    <row r="66" spans="4:5">
      <c r="D66" s="5">
        <v>811</v>
      </c>
      <c r="E66" s="6" t="s">
        <v>1987</v>
      </c>
    </row>
    <row r="67" spans="4:5">
      <c r="D67" s="7">
        <v>812</v>
      </c>
      <c r="E67" s="8" t="s">
        <v>1988</v>
      </c>
    </row>
    <row r="68" spans="4:5">
      <c r="D68" s="5">
        <v>813</v>
      </c>
      <c r="E68" s="6" t="s">
        <v>1989</v>
      </c>
    </row>
    <row r="69" spans="4:5">
      <c r="D69" s="7">
        <v>843</v>
      </c>
      <c r="E69" s="8" t="s">
        <v>1990</v>
      </c>
    </row>
    <row r="70" spans="4:5">
      <c r="D70" s="5">
        <v>844</v>
      </c>
      <c r="E70" s="6" t="s">
        <v>1991</v>
      </c>
    </row>
    <row r="71" spans="4:5">
      <c r="D71" s="7">
        <v>846</v>
      </c>
      <c r="E71" s="8" t="s">
        <v>1992</v>
      </c>
    </row>
    <row r="72" spans="4:5" ht="15.75" thickBot="1">
      <c r="D72" s="9">
        <v>997</v>
      </c>
      <c r="E72" s="10" t="s">
        <v>1993</v>
      </c>
    </row>
  </sheetData>
  <sheetProtection algorithmName="SHA-512" hashValue="l/SEg33uBbr78p/DFh/GnDd/XtxiU3Itf9IVCP4RFBQd1ct99ZhjkX95tOnDxfEfj2FjUeylPBLJUBuT4hmjiQ==" saltValue="K4HvtsLcJtcuW8Hh3phjqA==" spinCount="100000" sheet="1" objects="1" scenarios="1"/>
  <sortState xmlns:xlrd2="http://schemas.microsoft.com/office/spreadsheetml/2017/richdata2" ref="G3:H34">
    <sortCondition ref="G3:G34"/>
  </sortState>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4071"/>
  </sheetPr>
  <dimension ref="A1:D835"/>
  <sheetViews>
    <sheetView showGridLines="0" topLeftCell="A811" zoomScaleNormal="100" workbookViewId="0">
      <selection activeCell="B829" sqref="B829"/>
    </sheetView>
  </sheetViews>
  <sheetFormatPr defaultRowHeight="15"/>
  <cols>
    <col min="1" max="1" width="11.85546875" style="1" customWidth="1"/>
    <col min="2" max="2" width="136.140625" bestFit="1" customWidth="1"/>
    <col min="3" max="3" width="8.42578125" style="20" customWidth="1"/>
    <col min="4" max="4" width="15.5703125" bestFit="1" customWidth="1"/>
    <col min="5" max="5" width="12.7109375" bestFit="1" customWidth="1"/>
  </cols>
  <sheetData>
    <row r="1" spans="1:4" ht="39.75" customHeight="1"/>
    <row r="2" spans="1:4" s="1" customFormat="1">
      <c r="A2" s="1" t="s">
        <v>1994</v>
      </c>
      <c r="B2" s="1" t="s">
        <v>1995</v>
      </c>
      <c r="C2" s="20" t="s">
        <v>1996</v>
      </c>
      <c r="D2" s="1" t="s">
        <v>1997</v>
      </c>
    </row>
    <row r="3" spans="1:4">
      <c r="A3" s="1">
        <v>915</v>
      </c>
      <c r="B3" t="s">
        <v>1998</v>
      </c>
      <c r="C3" s="20" t="s">
        <v>1999</v>
      </c>
      <c r="D3" t="s">
        <v>2000</v>
      </c>
    </row>
    <row r="4" spans="1:4">
      <c r="A4" s="1">
        <v>950</v>
      </c>
      <c r="B4" t="s">
        <v>2001</v>
      </c>
      <c r="C4" s="20" t="s">
        <v>1999</v>
      </c>
      <c r="D4" t="s">
        <v>2000</v>
      </c>
    </row>
    <row r="5" spans="1:4">
      <c r="A5" s="1">
        <v>952</v>
      </c>
      <c r="B5" t="s">
        <v>2002</v>
      </c>
      <c r="C5" s="20" t="s">
        <v>1999</v>
      </c>
      <c r="D5" t="s">
        <v>2000</v>
      </c>
    </row>
    <row r="6" spans="1:4">
      <c r="A6" s="1">
        <v>954</v>
      </c>
      <c r="B6" t="s">
        <v>2003</v>
      </c>
      <c r="C6" s="20" t="s">
        <v>1999</v>
      </c>
      <c r="D6" t="s">
        <v>2000</v>
      </c>
    </row>
    <row r="7" spans="1:4">
      <c r="A7" s="1">
        <v>956</v>
      </c>
      <c r="B7" t="s">
        <v>2004</v>
      </c>
      <c r="C7" s="20" t="s">
        <v>1999</v>
      </c>
      <c r="D7" t="s">
        <v>2000</v>
      </c>
    </row>
    <row r="8" spans="1:4">
      <c r="A8" s="1">
        <v>957</v>
      </c>
      <c r="B8" t="s">
        <v>2005</v>
      </c>
      <c r="C8" s="20" t="s">
        <v>1999</v>
      </c>
      <c r="D8" t="s">
        <v>2000</v>
      </c>
    </row>
    <row r="9" spans="1:4">
      <c r="A9" s="1">
        <v>960</v>
      </c>
      <c r="B9" t="s">
        <v>2006</v>
      </c>
      <c r="C9" s="20" t="s">
        <v>1999</v>
      </c>
      <c r="D9" t="s">
        <v>2000</v>
      </c>
    </row>
    <row r="10" spans="1:4">
      <c r="A10" s="1">
        <v>965</v>
      </c>
      <c r="B10" t="s">
        <v>2007</v>
      </c>
      <c r="C10" s="20" t="s">
        <v>1999</v>
      </c>
      <c r="D10" t="s">
        <v>2000</v>
      </c>
    </row>
    <row r="11" spans="1:4">
      <c r="A11" s="1">
        <v>966</v>
      </c>
      <c r="B11" t="s">
        <v>2008</v>
      </c>
      <c r="C11" s="20" t="s">
        <v>1999</v>
      </c>
      <c r="D11" t="s">
        <v>2000</v>
      </c>
    </row>
    <row r="12" spans="1:4">
      <c r="A12" s="1">
        <v>1395</v>
      </c>
      <c r="B12" t="s">
        <v>2009</v>
      </c>
      <c r="C12" s="20" t="s">
        <v>2010</v>
      </c>
      <c r="D12" t="s">
        <v>2000</v>
      </c>
    </row>
    <row r="13" spans="1:4">
      <c r="A13" s="1">
        <v>1502</v>
      </c>
      <c r="B13" t="s">
        <v>2011</v>
      </c>
      <c r="C13" s="20" t="s">
        <v>2010</v>
      </c>
      <c r="D13" t="s">
        <v>2000</v>
      </c>
    </row>
    <row r="14" spans="1:4">
      <c r="A14" s="1">
        <v>1634</v>
      </c>
      <c r="B14" t="s">
        <v>2012</v>
      </c>
      <c r="C14" s="20" t="s">
        <v>2010</v>
      </c>
      <c r="D14" t="s">
        <v>2000</v>
      </c>
    </row>
    <row r="15" spans="1:4">
      <c r="A15" s="1">
        <v>1965</v>
      </c>
      <c r="B15" t="s">
        <v>2013</v>
      </c>
      <c r="C15" s="20" t="s">
        <v>2010</v>
      </c>
      <c r="D15" t="s">
        <v>2000</v>
      </c>
    </row>
    <row r="16" spans="1:4">
      <c r="A16" s="1">
        <v>1978</v>
      </c>
      <c r="B16" t="s">
        <v>2014</v>
      </c>
      <c r="C16" s="20" t="s">
        <v>2010</v>
      </c>
      <c r="D16" t="s">
        <v>2000</v>
      </c>
    </row>
    <row r="17" spans="1:4">
      <c r="A17" s="1">
        <v>2001</v>
      </c>
      <c r="B17" t="s">
        <v>2015</v>
      </c>
      <c r="C17" s="20" t="s">
        <v>1999</v>
      </c>
      <c r="D17" t="s">
        <v>2000</v>
      </c>
    </row>
    <row r="18" spans="1:4">
      <c r="A18" s="1">
        <v>2122</v>
      </c>
      <c r="B18" t="s">
        <v>2016</v>
      </c>
      <c r="C18" s="20" t="s">
        <v>1999</v>
      </c>
      <c r="D18" t="s">
        <v>2000</v>
      </c>
    </row>
    <row r="19" spans="1:4">
      <c r="A19" s="1">
        <v>2790</v>
      </c>
      <c r="B19" t="s">
        <v>2017</v>
      </c>
      <c r="C19" s="20" t="s">
        <v>1999</v>
      </c>
      <c r="D19" t="s">
        <v>2000</v>
      </c>
    </row>
    <row r="20" spans="1:4">
      <c r="A20" s="1">
        <v>3001</v>
      </c>
      <c r="B20" t="s">
        <v>2018</v>
      </c>
      <c r="C20" s="20" t="s">
        <v>2010</v>
      </c>
      <c r="D20" t="s">
        <v>2000</v>
      </c>
    </row>
    <row r="21" spans="1:4">
      <c r="A21" s="1">
        <v>3005</v>
      </c>
      <c r="B21" t="s">
        <v>2019</v>
      </c>
      <c r="C21" s="20" t="s">
        <v>2010</v>
      </c>
      <c r="D21" t="s">
        <v>2000</v>
      </c>
    </row>
    <row r="22" spans="1:4">
      <c r="A22" s="1">
        <v>3006</v>
      </c>
      <c r="B22" t="s">
        <v>2020</v>
      </c>
      <c r="C22" s="20" t="s">
        <v>2010</v>
      </c>
      <c r="D22" t="s">
        <v>2000</v>
      </c>
    </row>
    <row r="23" spans="1:4">
      <c r="A23" s="1">
        <v>3007</v>
      </c>
      <c r="B23" t="s">
        <v>2021</v>
      </c>
      <c r="C23" s="20" t="s">
        <v>2010</v>
      </c>
      <c r="D23" t="s">
        <v>2000</v>
      </c>
    </row>
    <row r="24" spans="1:4">
      <c r="A24" s="1">
        <v>3008</v>
      </c>
      <c r="B24" t="s">
        <v>2022</v>
      </c>
      <c r="C24" s="20" t="s">
        <v>2010</v>
      </c>
      <c r="D24" t="s">
        <v>2000</v>
      </c>
    </row>
    <row r="25" spans="1:4">
      <c r="A25" s="1">
        <v>3009</v>
      </c>
      <c r="B25" t="s">
        <v>2023</v>
      </c>
      <c r="C25" s="20" t="s">
        <v>2010</v>
      </c>
      <c r="D25" t="s">
        <v>2000</v>
      </c>
    </row>
    <row r="26" spans="1:4">
      <c r="A26" s="1">
        <v>3010</v>
      </c>
      <c r="B26" t="s">
        <v>2024</v>
      </c>
      <c r="C26" s="20" t="s">
        <v>2010</v>
      </c>
      <c r="D26" t="s">
        <v>2000</v>
      </c>
    </row>
    <row r="27" spans="1:4">
      <c r="A27" s="1">
        <v>3015</v>
      </c>
      <c r="B27" t="s">
        <v>2025</v>
      </c>
      <c r="C27" s="20" t="s">
        <v>2010</v>
      </c>
      <c r="D27" t="s">
        <v>2000</v>
      </c>
    </row>
    <row r="28" spans="1:4">
      <c r="A28" s="1">
        <v>3040</v>
      </c>
      <c r="B28" t="s">
        <v>2026</v>
      </c>
      <c r="C28" s="20" t="s">
        <v>2010</v>
      </c>
      <c r="D28" t="s">
        <v>2000</v>
      </c>
    </row>
    <row r="29" spans="1:4">
      <c r="A29" s="1">
        <v>3046</v>
      </c>
      <c r="B29" t="s">
        <v>2027</v>
      </c>
      <c r="C29" s="20" t="s">
        <v>2010</v>
      </c>
      <c r="D29" t="s">
        <v>2000</v>
      </c>
    </row>
    <row r="30" spans="1:4">
      <c r="A30" s="1">
        <v>3059</v>
      </c>
      <c r="B30" t="s">
        <v>2028</v>
      </c>
      <c r="C30" s="20" t="s">
        <v>2010</v>
      </c>
      <c r="D30" t="s">
        <v>2000</v>
      </c>
    </row>
    <row r="31" spans="1:4">
      <c r="A31" s="1">
        <v>3073</v>
      </c>
      <c r="B31" t="s">
        <v>2029</v>
      </c>
      <c r="C31" s="20" t="s">
        <v>2010</v>
      </c>
      <c r="D31" t="s">
        <v>2000</v>
      </c>
    </row>
    <row r="32" spans="1:4">
      <c r="A32" s="1">
        <v>3074</v>
      </c>
      <c r="B32" t="s">
        <v>2030</v>
      </c>
      <c r="C32" s="20" t="s">
        <v>2010</v>
      </c>
      <c r="D32" t="s">
        <v>2000</v>
      </c>
    </row>
    <row r="33" spans="1:4">
      <c r="A33" s="1">
        <v>3097</v>
      </c>
      <c r="B33" t="s">
        <v>2031</v>
      </c>
      <c r="C33" s="20" t="s">
        <v>2010</v>
      </c>
      <c r="D33" t="s">
        <v>2000</v>
      </c>
    </row>
    <row r="34" spans="1:4">
      <c r="A34" s="1">
        <v>3131</v>
      </c>
      <c r="B34" t="s">
        <v>2032</v>
      </c>
      <c r="C34" s="20" t="s">
        <v>2010</v>
      </c>
      <c r="D34" t="s">
        <v>2000</v>
      </c>
    </row>
    <row r="35" spans="1:4">
      <c r="A35" s="1">
        <v>3304</v>
      </c>
      <c r="B35" t="s">
        <v>2033</v>
      </c>
      <c r="C35" s="20" t="s">
        <v>2010</v>
      </c>
      <c r="D35" t="s">
        <v>2000</v>
      </c>
    </row>
    <row r="36" spans="1:4">
      <c r="A36" s="1">
        <v>3305</v>
      </c>
      <c r="B36" t="s">
        <v>2034</v>
      </c>
      <c r="C36" s="20" t="s">
        <v>2010</v>
      </c>
      <c r="D36" t="s">
        <v>2000</v>
      </c>
    </row>
    <row r="37" spans="1:4">
      <c r="A37" s="1">
        <v>3317</v>
      </c>
      <c r="B37" t="s">
        <v>2035</v>
      </c>
      <c r="C37" s="20" t="s">
        <v>2010</v>
      </c>
      <c r="D37" t="s">
        <v>2000</v>
      </c>
    </row>
    <row r="38" spans="1:4">
      <c r="A38" s="1">
        <v>3321</v>
      </c>
      <c r="B38" t="s">
        <v>2036</v>
      </c>
      <c r="C38" s="20" t="s">
        <v>2010</v>
      </c>
      <c r="D38" t="s">
        <v>2000</v>
      </c>
    </row>
    <row r="39" spans="1:4">
      <c r="A39" s="1">
        <v>3334</v>
      </c>
      <c r="B39" t="s">
        <v>2037</v>
      </c>
      <c r="C39" s="20" t="s">
        <v>2010</v>
      </c>
      <c r="D39" t="s">
        <v>2000</v>
      </c>
    </row>
    <row r="40" spans="1:4">
      <c r="A40" s="1">
        <v>3387</v>
      </c>
      <c r="B40" t="s">
        <v>2038</v>
      </c>
      <c r="C40" s="20" t="s">
        <v>2010</v>
      </c>
      <c r="D40" t="s">
        <v>2000</v>
      </c>
    </row>
    <row r="41" spans="1:4">
      <c r="A41" s="1">
        <v>3420</v>
      </c>
      <c r="B41" t="s">
        <v>2039</v>
      </c>
      <c r="C41" s="20" t="s">
        <v>2010</v>
      </c>
      <c r="D41" t="s">
        <v>2000</v>
      </c>
    </row>
    <row r="42" spans="1:4">
      <c r="A42" s="1">
        <v>3421</v>
      </c>
      <c r="B42" t="s">
        <v>2040</v>
      </c>
      <c r="C42" s="20" t="s">
        <v>2010</v>
      </c>
      <c r="D42" t="s">
        <v>2000</v>
      </c>
    </row>
    <row r="43" spans="1:4">
      <c r="A43" s="1">
        <v>3439</v>
      </c>
      <c r="B43" t="s">
        <v>2041</v>
      </c>
      <c r="C43" s="20" t="s">
        <v>2010</v>
      </c>
      <c r="D43" t="s">
        <v>2000</v>
      </c>
    </row>
    <row r="44" spans="1:4">
      <c r="A44" s="1">
        <v>3525</v>
      </c>
      <c r="B44" t="s">
        <v>2042</v>
      </c>
      <c r="C44" s="20" t="s">
        <v>2010</v>
      </c>
      <c r="D44" t="s">
        <v>2000</v>
      </c>
    </row>
    <row r="45" spans="1:4">
      <c r="A45" s="1">
        <v>3534</v>
      </c>
      <c r="B45" t="s">
        <v>2043</v>
      </c>
      <c r="C45" s="20" t="s">
        <v>2010</v>
      </c>
      <c r="D45" t="s">
        <v>2000</v>
      </c>
    </row>
    <row r="46" spans="1:4">
      <c r="A46" s="1">
        <v>3537</v>
      </c>
      <c r="B46" t="s">
        <v>2044</v>
      </c>
      <c r="C46" s="20" t="s">
        <v>2010</v>
      </c>
      <c r="D46" t="s">
        <v>2000</v>
      </c>
    </row>
    <row r="47" spans="1:4">
      <c r="A47" s="1">
        <v>4009</v>
      </c>
      <c r="B47" t="s">
        <v>2045</v>
      </c>
      <c r="C47" s="20" t="s">
        <v>2010</v>
      </c>
      <c r="D47" t="s">
        <v>2000</v>
      </c>
    </row>
    <row r="48" spans="1:4">
      <c r="A48" s="1">
        <v>4010</v>
      </c>
      <c r="B48" t="s">
        <v>2046</v>
      </c>
      <c r="C48" s="20" t="s">
        <v>2010</v>
      </c>
      <c r="D48" t="s">
        <v>2000</v>
      </c>
    </row>
    <row r="49" spans="1:4">
      <c r="A49" s="1">
        <v>4011</v>
      </c>
      <c r="B49" t="s">
        <v>2047</v>
      </c>
      <c r="C49" s="20" t="s">
        <v>2010</v>
      </c>
      <c r="D49" t="s">
        <v>2000</v>
      </c>
    </row>
    <row r="50" spans="1:4">
      <c r="A50" s="1">
        <v>4015</v>
      </c>
      <c r="B50" t="s">
        <v>2048</v>
      </c>
      <c r="C50" s="20" t="s">
        <v>2010</v>
      </c>
      <c r="D50" t="s">
        <v>2000</v>
      </c>
    </row>
    <row r="51" spans="1:4">
      <c r="A51" s="1">
        <v>4022</v>
      </c>
      <c r="B51" t="s">
        <v>2049</v>
      </c>
      <c r="C51" s="20" t="s">
        <v>2010</v>
      </c>
      <c r="D51" t="s">
        <v>2000</v>
      </c>
    </row>
    <row r="52" spans="1:4">
      <c r="A52" s="1">
        <v>4023</v>
      </c>
      <c r="B52" t="s">
        <v>2050</v>
      </c>
      <c r="C52" s="20" t="s">
        <v>2010</v>
      </c>
      <c r="D52" t="s">
        <v>2000</v>
      </c>
    </row>
    <row r="53" spans="1:4">
      <c r="A53" s="1">
        <v>4031</v>
      </c>
      <c r="B53" t="s">
        <v>2051</v>
      </c>
      <c r="C53" s="20" t="s">
        <v>2010</v>
      </c>
      <c r="D53" t="s">
        <v>2000</v>
      </c>
    </row>
    <row r="54" spans="1:4">
      <c r="A54" s="1">
        <v>4035</v>
      </c>
      <c r="B54" t="s">
        <v>2052</v>
      </c>
      <c r="C54" s="20" t="s">
        <v>2010</v>
      </c>
      <c r="D54" t="s">
        <v>2000</v>
      </c>
    </row>
    <row r="55" spans="1:4">
      <c r="A55" s="1">
        <v>4036</v>
      </c>
      <c r="B55" t="s">
        <v>2053</v>
      </c>
      <c r="C55" s="20" t="s">
        <v>2010</v>
      </c>
      <c r="D55" t="s">
        <v>2000</v>
      </c>
    </row>
    <row r="56" spans="1:4">
      <c r="A56" s="1">
        <v>4038</v>
      </c>
      <c r="B56" t="s">
        <v>2054</v>
      </c>
      <c r="C56" s="20" t="s">
        <v>2010</v>
      </c>
      <c r="D56" t="s">
        <v>2000</v>
      </c>
    </row>
    <row r="57" spans="1:4">
      <c r="A57" s="1">
        <v>4044</v>
      </c>
      <c r="B57" t="s">
        <v>2055</v>
      </c>
      <c r="C57" s="20" t="s">
        <v>2010</v>
      </c>
      <c r="D57" t="s">
        <v>2000</v>
      </c>
    </row>
    <row r="58" spans="1:4">
      <c r="A58" s="1">
        <v>4060</v>
      </c>
      <c r="B58" t="s">
        <v>2056</v>
      </c>
      <c r="C58" s="20" t="s">
        <v>2010</v>
      </c>
      <c r="D58" t="s">
        <v>2000</v>
      </c>
    </row>
    <row r="59" spans="1:4">
      <c r="A59" s="1">
        <v>4066</v>
      </c>
      <c r="B59" t="s">
        <v>2057</v>
      </c>
      <c r="C59" s="20" t="s">
        <v>2010</v>
      </c>
      <c r="D59" t="s">
        <v>2000</v>
      </c>
    </row>
    <row r="60" spans="1:4">
      <c r="A60" s="1">
        <v>4067</v>
      </c>
      <c r="B60" t="s">
        <v>2058</v>
      </c>
      <c r="C60" s="20" t="s">
        <v>2010</v>
      </c>
      <c r="D60" t="s">
        <v>2000</v>
      </c>
    </row>
    <row r="61" spans="1:4">
      <c r="A61" s="1">
        <v>4070</v>
      </c>
      <c r="B61" t="s">
        <v>2059</v>
      </c>
      <c r="C61" s="20" t="s">
        <v>2010</v>
      </c>
      <c r="D61" t="s">
        <v>2000</v>
      </c>
    </row>
    <row r="62" spans="1:4">
      <c r="A62" s="1">
        <v>4072</v>
      </c>
      <c r="B62" t="s">
        <v>2060</v>
      </c>
      <c r="C62" s="20" t="s">
        <v>2010</v>
      </c>
      <c r="D62" t="s">
        <v>2000</v>
      </c>
    </row>
    <row r="63" spans="1:4">
      <c r="A63" s="1">
        <v>4076</v>
      </c>
      <c r="B63" t="s">
        <v>2061</v>
      </c>
      <c r="C63" s="20" t="s">
        <v>2010</v>
      </c>
      <c r="D63" t="s">
        <v>2000</v>
      </c>
    </row>
    <row r="64" spans="1:4">
      <c r="A64" s="1">
        <v>4081</v>
      </c>
      <c r="B64" t="s">
        <v>2062</v>
      </c>
      <c r="C64" s="20" t="s">
        <v>2010</v>
      </c>
      <c r="D64" t="s">
        <v>2000</v>
      </c>
    </row>
    <row r="65" spans="1:4">
      <c r="A65" s="1">
        <v>4082</v>
      </c>
      <c r="B65" t="s">
        <v>2063</v>
      </c>
      <c r="C65" s="20" t="s">
        <v>2010</v>
      </c>
      <c r="D65" t="s">
        <v>2000</v>
      </c>
    </row>
    <row r="66" spans="1:4">
      <c r="A66" s="1">
        <v>4087</v>
      </c>
      <c r="B66" t="s">
        <v>2064</v>
      </c>
      <c r="C66" s="20" t="s">
        <v>2010</v>
      </c>
      <c r="D66" t="s">
        <v>2000</v>
      </c>
    </row>
    <row r="67" spans="1:4">
      <c r="A67" s="1">
        <v>4098</v>
      </c>
      <c r="B67" t="s">
        <v>2065</v>
      </c>
      <c r="C67" s="20" t="s">
        <v>2010</v>
      </c>
      <c r="D67" t="s">
        <v>2000</v>
      </c>
    </row>
    <row r="68" spans="1:4">
      <c r="A68" s="1">
        <v>4101</v>
      </c>
      <c r="B68" t="s">
        <v>2066</v>
      </c>
      <c r="C68" s="20" t="s">
        <v>2010</v>
      </c>
      <c r="D68" t="s">
        <v>2000</v>
      </c>
    </row>
    <row r="69" spans="1:4">
      <c r="A69" s="1">
        <v>4108</v>
      </c>
      <c r="B69" t="s">
        <v>2067</v>
      </c>
      <c r="C69" s="20" t="s">
        <v>2010</v>
      </c>
      <c r="D69" t="s">
        <v>2000</v>
      </c>
    </row>
    <row r="70" spans="1:4">
      <c r="A70" s="1">
        <v>4113</v>
      </c>
      <c r="B70" t="s">
        <v>2068</v>
      </c>
      <c r="C70" s="20" t="s">
        <v>2010</v>
      </c>
      <c r="D70" t="s">
        <v>2000</v>
      </c>
    </row>
    <row r="71" spans="1:4">
      <c r="A71" s="1">
        <v>4118</v>
      </c>
      <c r="B71" t="s">
        <v>2069</v>
      </c>
      <c r="C71" s="20" t="s">
        <v>2010</v>
      </c>
      <c r="D71" t="s">
        <v>2000</v>
      </c>
    </row>
    <row r="72" spans="1:4">
      <c r="A72" s="1">
        <v>4120</v>
      </c>
      <c r="B72" t="s">
        <v>2070</v>
      </c>
      <c r="C72" s="20" t="s">
        <v>2010</v>
      </c>
      <c r="D72" t="s">
        <v>2000</v>
      </c>
    </row>
    <row r="73" spans="1:4">
      <c r="A73" s="1">
        <v>4121</v>
      </c>
      <c r="B73" t="s">
        <v>2071</v>
      </c>
      <c r="C73" s="20" t="s">
        <v>2010</v>
      </c>
      <c r="D73" t="s">
        <v>2000</v>
      </c>
    </row>
    <row r="74" spans="1:4">
      <c r="A74" s="1">
        <v>4122</v>
      </c>
      <c r="B74" t="s">
        <v>2072</v>
      </c>
      <c r="C74" s="20" t="s">
        <v>2010</v>
      </c>
      <c r="D74" t="s">
        <v>2000</v>
      </c>
    </row>
    <row r="75" spans="1:4">
      <c r="A75" s="1">
        <v>4124</v>
      </c>
      <c r="B75" t="s">
        <v>2073</v>
      </c>
      <c r="C75" s="20" t="s">
        <v>2010</v>
      </c>
      <c r="D75" t="s">
        <v>2000</v>
      </c>
    </row>
    <row r="76" spans="1:4">
      <c r="A76" s="1">
        <v>4125</v>
      </c>
      <c r="B76" t="s">
        <v>2074</v>
      </c>
      <c r="C76" s="20" t="s">
        <v>2010</v>
      </c>
      <c r="D76" t="s">
        <v>2000</v>
      </c>
    </row>
    <row r="77" spans="1:4">
      <c r="A77" s="1">
        <v>4126</v>
      </c>
      <c r="B77" t="s">
        <v>2075</v>
      </c>
      <c r="C77" s="20" t="s">
        <v>2010</v>
      </c>
      <c r="D77" t="s">
        <v>2000</v>
      </c>
    </row>
    <row r="78" spans="1:4">
      <c r="A78" s="1">
        <v>4139</v>
      </c>
      <c r="B78" t="s">
        <v>2076</v>
      </c>
      <c r="C78" s="20" t="s">
        <v>2010</v>
      </c>
      <c r="D78" t="s">
        <v>2000</v>
      </c>
    </row>
    <row r="79" spans="1:4">
      <c r="A79" s="1">
        <v>4145</v>
      </c>
      <c r="B79" t="s">
        <v>2077</v>
      </c>
      <c r="C79" s="20" t="s">
        <v>2010</v>
      </c>
      <c r="D79" t="s">
        <v>2000</v>
      </c>
    </row>
    <row r="80" spans="1:4">
      <c r="A80" s="1">
        <v>4148</v>
      </c>
      <c r="B80" t="s">
        <v>2078</v>
      </c>
      <c r="C80" s="20" t="s">
        <v>2010</v>
      </c>
      <c r="D80" t="s">
        <v>2000</v>
      </c>
    </row>
    <row r="81" spans="1:4">
      <c r="A81" s="1">
        <v>4159</v>
      </c>
      <c r="B81" t="s">
        <v>2079</v>
      </c>
      <c r="C81" s="20" t="s">
        <v>2010</v>
      </c>
      <c r="D81" t="s">
        <v>2000</v>
      </c>
    </row>
    <row r="82" spans="1:4">
      <c r="A82" s="1">
        <v>4162</v>
      </c>
      <c r="B82" t="s">
        <v>2080</v>
      </c>
      <c r="C82" s="20" t="s">
        <v>2010</v>
      </c>
      <c r="D82" t="s">
        <v>2000</v>
      </c>
    </row>
    <row r="83" spans="1:4">
      <c r="A83" s="1">
        <v>4163</v>
      </c>
      <c r="B83" t="s">
        <v>2081</v>
      </c>
      <c r="C83" s="20" t="s">
        <v>2010</v>
      </c>
      <c r="D83" t="s">
        <v>2000</v>
      </c>
    </row>
    <row r="84" spans="1:4">
      <c r="A84" s="1">
        <v>4164</v>
      </c>
      <c r="B84" t="s">
        <v>2082</v>
      </c>
      <c r="C84" s="20" t="s">
        <v>2010</v>
      </c>
      <c r="D84" t="s">
        <v>2000</v>
      </c>
    </row>
    <row r="85" spans="1:4">
      <c r="A85" s="1">
        <v>4169</v>
      </c>
      <c r="B85" t="s">
        <v>2083</v>
      </c>
      <c r="C85" s="20" t="s">
        <v>2010</v>
      </c>
      <c r="D85" t="s">
        <v>2000</v>
      </c>
    </row>
    <row r="86" spans="1:4">
      <c r="A86" s="1">
        <v>4170</v>
      </c>
      <c r="B86" t="s">
        <v>2084</v>
      </c>
      <c r="C86" s="20" t="s">
        <v>2010</v>
      </c>
      <c r="D86" t="s">
        <v>2000</v>
      </c>
    </row>
    <row r="87" spans="1:4">
      <c r="A87" s="1">
        <v>4172</v>
      </c>
      <c r="B87" t="s">
        <v>2085</v>
      </c>
      <c r="C87" s="20" t="s">
        <v>2010</v>
      </c>
      <c r="D87" t="s">
        <v>2000</v>
      </c>
    </row>
    <row r="88" spans="1:4">
      <c r="A88" s="1">
        <v>4174</v>
      </c>
      <c r="B88" t="s">
        <v>2086</v>
      </c>
      <c r="C88" s="20" t="s">
        <v>2010</v>
      </c>
      <c r="D88" t="s">
        <v>2000</v>
      </c>
    </row>
    <row r="89" spans="1:4">
      <c r="A89" s="1">
        <v>4178</v>
      </c>
      <c r="B89" t="s">
        <v>2087</v>
      </c>
      <c r="C89" s="20" t="s">
        <v>2010</v>
      </c>
      <c r="D89" t="s">
        <v>2000</v>
      </c>
    </row>
    <row r="90" spans="1:4">
      <c r="A90" s="1">
        <v>4181</v>
      </c>
      <c r="B90" t="s">
        <v>2088</v>
      </c>
      <c r="C90" s="20" t="s">
        <v>2010</v>
      </c>
      <c r="D90" t="s">
        <v>2000</v>
      </c>
    </row>
    <row r="91" spans="1:4">
      <c r="A91" s="1">
        <v>4182</v>
      </c>
      <c r="B91" t="s">
        <v>2089</v>
      </c>
      <c r="C91" s="20" t="s">
        <v>1999</v>
      </c>
      <c r="D91" t="s">
        <v>2000</v>
      </c>
    </row>
    <row r="92" spans="1:4">
      <c r="A92" s="1">
        <v>4183</v>
      </c>
      <c r="B92" t="s">
        <v>2090</v>
      </c>
      <c r="C92" s="20" t="s">
        <v>1999</v>
      </c>
      <c r="D92" t="s">
        <v>2000</v>
      </c>
    </row>
    <row r="93" spans="1:4">
      <c r="A93" s="1">
        <v>4186</v>
      </c>
      <c r="B93" t="s">
        <v>2091</v>
      </c>
      <c r="C93" s="20" t="s">
        <v>1999</v>
      </c>
      <c r="D93" t="s">
        <v>2000</v>
      </c>
    </row>
    <row r="94" spans="1:4">
      <c r="A94" s="1">
        <v>4187</v>
      </c>
      <c r="B94" t="s">
        <v>2092</v>
      </c>
      <c r="C94" s="20" t="s">
        <v>1999</v>
      </c>
      <c r="D94" t="s">
        <v>2000</v>
      </c>
    </row>
    <row r="95" spans="1:4">
      <c r="A95" s="1">
        <v>4188</v>
      </c>
      <c r="B95" t="s">
        <v>2093</v>
      </c>
      <c r="C95" s="20" t="s">
        <v>1999</v>
      </c>
      <c r="D95" t="s">
        <v>2000</v>
      </c>
    </row>
    <row r="96" spans="1:4">
      <c r="A96" s="1">
        <v>4189</v>
      </c>
      <c r="B96" t="s">
        <v>2094</v>
      </c>
      <c r="C96" s="20" t="s">
        <v>1999</v>
      </c>
      <c r="D96" t="s">
        <v>2000</v>
      </c>
    </row>
    <row r="97" spans="1:4">
      <c r="A97" s="1">
        <v>4190</v>
      </c>
      <c r="B97" t="s">
        <v>2095</v>
      </c>
      <c r="C97" s="20" t="s">
        <v>1999</v>
      </c>
      <c r="D97" t="s">
        <v>2000</v>
      </c>
    </row>
    <row r="98" spans="1:4">
      <c r="A98" s="1">
        <v>4191</v>
      </c>
      <c r="B98" t="s">
        <v>2096</v>
      </c>
      <c r="C98" s="20" t="s">
        <v>1999</v>
      </c>
      <c r="D98" t="s">
        <v>2000</v>
      </c>
    </row>
    <row r="99" spans="1:4">
      <c r="A99" s="1">
        <v>4192</v>
      </c>
      <c r="B99" t="s">
        <v>2097</v>
      </c>
      <c r="C99" s="20" t="s">
        <v>1999</v>
      </c>
      <c r="D99" t="s">
        <v>2000</v>
      </c>
    </row>
    <row r="100" spans="1:4">
      <c r="A100" s="1">
        <v>4195</v>
      </c>
      <c r="B100" t="s">
        <v>2098</v>
      </c>
      <c r="C100" s="20" t="s">
        <v>1999</v>
      </c>
      <c r="D100" t="s">
        <v>2000</v>
      </c>
    </row>
    <row r="101" spans="1:4">
      <c r="A101" s="1">
        <v>4198</v>
      </c>
      <c r="B101" t="s">
        <v>2099</v>
      </c>
      <c r="C101" s="20" t="s">
        <v>1999</v>
      </c>
      <c r="D101" t="s">
        <v>2000</v>
      </c>
    </row>
    <row r="102" spans="1:4">
      <c r="A102" s="1">
        <v>4199</v>
      </c>
      <c r="B102" t="s">
        <v>2100</v>
      </c>
      <c r="C102" s="20" t="s">
        <v>1999</v>
      </c>
      <c r="D102" t="s">
        <v>2000</v>
      </c>
    </row>
    <row r="103" spans="1:4">
      <c r="A103" s="1">
        <v>4201</v>
      </c>
      <c r="B103" t="s">
        <v>2101</v>
      </c>
      <c r="C103" s="20" t="s">
        <v>1999</v>
      </c>
      <c r="D103" t="s">
        <v>2000</v>
      </c>
    </row>
    <row r="104" spans="1:4">
      <c r="A104" s="1">
        <v>4203</v>
      </c>
      <c r="B104" t="s">
        <v>2102</v>
      </c>
      <c r="C104" s="20" t="s">
        <v>1999</v>
      </c>
      <c r="D104" t="s">
        <v>2000</v>
      </c>
    </row>
    <row r="105" spans="1:4">
      <c r="A105" s="1">
        <v>4204</v>
      </c>
      <c r="B105" t="s">
        <v>2103</v>
      </c>
      <c r="C105" s="20" t="s">
        <v>1999</v>
      </c>
      <c r="D105" t="s">
        <v>2000</v>
      </c>
    </row>
    <row r="106" spans="1:4">
      <c r="A106" s="1">
        <v>4230</v>
      </c>
      <c r="B106" t="s">
        <v>2104</v>
      </c>
      <c r="C106" s="20" t="s">
        <v>2010</v>
      </c>
      <c r="D106" t="s">
        <v>2000</v>
      </c>
    </row>
    <row r="107" spans="1:4">
      <c r="A107" s="1">
        <v>4243</v>
      </c>
      <c r="B107" t="s">
        <v>2105</v>
      </c>
      <c r="C107" s="20" t="s">
        <v>2010</v>
      </c>
      <c r="D107" t="s">
        <v>2000</v>
      </c>
    </row>
    <row r="108" spans="1:4">
      <c r="A108" s="1">
        <v>4251</v>
      </c>
      <c r="B108" t="s">
        <v>2106</v>
      </c>
      <c r="C108" s="20" t="s">
        <v>2010</v>
      </c>
      <c r="D108" t="s">
        <v>2000</v>
      </c>
    </row>
    <row r="109" spans="1:4">
      <c r="A109" s="1">
        <v>4288</v>
      </c>
      <c r="B109" t="s">
        <v>2107</v>
      </c>
      <c r="C109" s="20" t="s">
        <v>2010</v>
      </c>
      <c r="D109" t="s">
        <v>2000</v>
      </c>
    </row>
    <row r="110" spans="1:4">
      <c r="A110" s="1">
        <v>4333</v>
      </c>
      <c r="B110" t="s">
        <v>2108</v>
      </c>
      <c r="C110" s="20" t="s">
        <v>2010</v>
      </c>
      <c r="D110" t="s">
        <v>2000</v>
      </c>
    </row>
    <row r="111" spans="1:4">
      <c r="A111" s="1">
        <v>4335</v>
      </c>
      <c r="B111" t="s">
        <v>2109</v>
      </c>
      <c r="C111" s="20" t="s">
        <v>2010</v>
      </c>
      <c r="D111" t="s">
        <v>2000</v>
      </c>
    </row>
    <row r="112" spans="1:4">
      <c r="A112" s="1">
        <v>4359</v>
      </c>
      <c r="B112" t="s">
        <v>2110</v>
      </c>
      <c r="C112" s="20" t="s">
        <v>1999</v>
      </c>
      <c r="D112" t="s">
        <v>2000</v>
      </c>
    </row>
    <row r="113" spans="1:4">
      <c r="A113" s="1">
        <v>4478</v>
      </c>
      <c r="B113" t="s">
        <v>2111</v>
      </c>
      <c r="C113" s="20" t="s">
        <v>2010</v>
      </c>
      <c r="D113" t="s">
        <v>2000</v>
      </c>
    </row>
    <row r="114" spans="1:4">
      <c r="A114" s="1">
        <v>4479</v>
      </c>
      <c r="B114" t="s">
        <v>2112</v>
      </c>
      <c r="C114" s="20" t="s">
        <v>2010</v>
      </c>
      <c r="D114" t="s">
        <v>2000</v>
      </c>
    </row>
    <row r="115" spans="1:4">
      <c r="A115" s="1">
        <v>4486</v>
      </c>
      <c r="B115" t="s">
        <v>2113</v>
      </c>
      <c r="C115" s="20" t="s">
        <v>2010</v>
      </c>
      <c r="D115" t="s">
        <v>2000</v>
      </c>
    </row>
    <row r="116" spans="1:4">
      <c r="A116" s="1">
        <v>4907</v>
      </c>
      <c r="B116" t="s">
        <v>2114</v>
      </c>
      <c r="C116" s="20" t="s">
        <v>1999</v>
      </c>
      <c r="D116" t="s">
        <v>2000</v>
      </c>
    </row>
    <row r="117" spans="1:4">
      <c r="A117" s="1">
        <v>4918</v>
      </c>
      <c r="B117" t="s">
        <v>2115</v>
      </c>
      <c r="C117" s="20" t="s">
        <v>2010</v>
      </c>
      <c r="D117" t="s">
        <v>2000</v>
      </c>
    </row>
    <row r="118" spans="1:4">
      <c r="A118" s="1">
        <v>4955</v>
      </c>
      <c r="B118" t="s">
        <v>2116</v>
      </c>
      <c r="C118" s="20" t="s">
        <v>1999</v>
      </c>
      <c r="D118" t="s">
        <v>2000</v>
      </c>
    </row>
    <row r="119" spans="1:4">
      <c r="A119" s="1">
        <v>4963</v>
      </c>
      <c r="B119" t="s">
        <v>2117</v>
      </c>
      <c r="C119" s="20" t="s">
        <v>1999</v>
      </c>
      <c r="D119" t="s">
        <v>2000</v>
      </c>
    </row>
    <row r="120" spans="1:4">
      <c r="A120" s="1">
        <v>5000</v>
      </c>
      <c r="B120" t="s">
        <v>2118</v>
      </c>
      <c r="C120" s="20" t="s">
        <v>2010</v>
      </c>
      <c r="D120" t="s">
        <v>2000</v>
      </c>
    </row>
    <row r="121" spans="1:4">
      <c r="A121" s="1">
        <v>5001</v>
      </c>
      <c r="B121" t="s">
        <v>2119</v>
      </c>
      <c r="C121" s="20" t="s">
        <v>2010</v>
      </c>
      <c r="D121" t="s">
        <v>2000</v>
      </c>
    </row>
    <row r="122" spans="1:4">
      <c r="A122" s="1">
        <v>5002</v>
      </c>
      <c r="B122" t="s">
        <v>2120</v>
      </c>
      <c r="C122" s="20" t="s">
        <v>2010</v>
      </c>
      <c r="D122" t="s">
        <v>2000</v>
      </c>
    </row>
    <row r="123" spans="1:4">
      <c r="A123" s="1">
        <v>5003</v>
      </c>
      <c r="B123" t="s">
        <v>2121</v>
      </c>
      <c r="C123" s="20" t="s">
        <v>2010</v>
      </c>
      <c r="D123" t="s">
        <v>2000</v>
      </c>
    </row>
    <row r="124" spans="1:4">
      <c r="A124" s="1">
        <v>5004</v>
      </c>
      <c r="B124" t="s">
        <v>2122</v>
      </c>
      <c r="C124" s="20" t="s">
        <v>2010</v>
      </c>
      <c r="D124" t="s">
        <v>2000</v>
      </c>
    </row>
    <row r="125" spans="1:4">
      <c r="A125" s="1">
        <v>5005</v>
      </c>
      <c r="B125" t="s">
        <v>2123</v>
      </c>
      <c r="C125" s="20" t="s">
        <v>2010</v>
      </c>
      <c r="D125" t="s">
        <v>2000</v>
      </c>
    </row>
    <row r="126" spans="1:4">
      <c r="A126" s="1">
        <v>5006</v>
      </c>
      <c r="B126" t="s">
        <v>2124</v>
      </c>
      <c r="C126" s="20" t="s">
        <v>2010</v>
      </c>
      <c r="D126" t="s">
        <v>2000</v>
      </c>
    </row>
    <row r="127" spans="1:4">
      <c r="A127" s="1">
        <v>5007</v>
      </c>
      <c r="B127" t="s">
        <v>2125</v>
      </c>
      <c r="C127" s="20" t="s">
        <v>2010</v>
      </c>
      <c r="D127" t="s">
        <v>2000</v>
      </c>
    </row>
    <row r="128" spans="1:4">
      <c r="A128" s="1">
        <v>5015</v>
      </c>
      <c r="B128" t="s">
        <v>2126</v>
      </c>
      <c r="C128" s="20" t="s">
        <v>2010</v>
      </c>
      <c r="D128" t="s">
        <v>2000</v>
      </c>
    </row>
    <row r="129" spans="1:4">
      <c r="A129" s="1">
        <v>5016</v>
      </c>
      <c r="B129" t="s">
        <v>2127</v>
      </c>
      <c r="C129" s="20" t="s">
        <v>2010</v>
      </c>
      <c r="D129" t="s">
        <v>2000</v>
      </c>
    </row>
    <row r="130" spans="1:4">
      <c r="A130" s="1">
        <v>5017</v>
      </c>
      <c r="B130" t="s">
        <v>2128</v>
      </c>
      <c r="C130" s="20" t="s">
        <v>2010</v>
      </c>
      <c r="D130" t="s">
        <v>2000</v>
      </c>
    </row>
    <row r="131" spans="1:4">
      <c r="A131" s="1">
        <v>5018</v>
      </c>
      <c r="B131" t="s">
        <v>2129</v>
      </c>
      <c r="C131" s="20" t="s">
        <v>2010</v>
      </c>
      <c r="D131" t="s">
        <v>2000</v>
      </c>
    </row>
    <row r="132" spans="1:4">
      <c r="A132" s="1">
        <v>5019</v>
      </c>
      <c r="B132" t="s">
        <v>2130</v>
      </c>
      <c r="C132" s="20" t="s">
        <v>2010</v>
      </c>
      <c r="D132" t="s">
        <v>2000</v>
      </c>
    </row>
    <row r="133" spans="1:4">
      <c r="A133" s="1">
        <v>5020</v>
      </c>
      <c r="B133" t="s">
        <v>2131</v>
      </c>
      <c r="C133" s="20" t="s">
        <v>2010</v>
      </c>
      <c r="D133" t="s">
        <v>2000</v>
      </c>
    </row>
    <row r="134" spans="1:4">
      <c r="A134" s="1">
        <v>5021</v>
      </c>
      <c r="B134" t="s">
        <v>2132</v>
      </c>
      <c r="C134" s="20" t="s">
        <v>2010</v>
      </c>
      <c r="D134" t="s">
        <v>2000</v>
      </c>
    </row>
    <row r="135" spans="1:4">
      <c r="A135" s="1">
        <v>5022</v>
      </c>
      <c r="B135" t="s">
        <v>2133</v>
      </c>
      <c r="C135" s="20" t="s">
        <v>2010</v>
      </c>
      <c r="D135" t="s">
        <v>2000</v>
      </c>
    </row>
    <row r="136" spans="1:4">
      <c r="A136" s="1">
        <v>5023</v>
      </c>
      <c r="B136" t="s">
        <v>2134</v>
      </c>
      <c r="C136" s="20" t="s">
        <v>2010</v>
      </c>
      <c r="D136" t="s">
        <v>2000</v>
      </c>
    </row>
    <row r="137" spans="1:4">
      <c r="A137" s="1">
        <v>5024</v>
      </c>
      <c r="B137" t="s">
        <v>2135</v>
      </c>
      <c r="C137" s="20" t="s">
        <v>2010</v>
      </c>
      <c r="D137" t="s">
        <v>2000</v>
      </c>
    </row>
    <row r="138" spans="1:4">
      <c r="A138" s="1">
        <v>5025</v>
      </c>
      <c r="B138" t="s">
        <v>2136</v>
      </c>
      <c r="C138" s="20" t="s">
        <v>2010</v>
      </c>
      <c r="D138" t="s">
        <v>2000</v>
      </c>
    </row>
    <row r="139" spans="1:4">
      <c r="A139" s="1">
        <v>5026</v>
      </c>
      <c r="B139" t="s">
        <v>2137</v>
      </c>
      <c r="C139" s="20" t="s">
        <v>2010</v>
      </c>
      <c r="D139" t="s">
        <v>2000</v>
      </c>
    </row>
    <row r="140" spans="1:4">
      <c r="A140" s="1">
        <v>5027</v>
      </c>
      <c r="B140" t="s">
        <v>2138</v>
      </c>
      <c r="C140" s="20" t="s">
        <v>2010</v>
      </c>
      <c r="D140" t="s">
        <v>2000</v>
      </c>
    </row>
    <row r="141" spans="1:4">
      <c r="A141" s="1">
        <v>5028</v>
      </c>
      <c r="B141" t="s">
        <v>2139</v>
      </c>
      <c r="C141" s="20" t="s">
        <v>2010</v>
      </c>
      <c r="D141" t="s">
        <v>2000</v>
      </c>
    </row>
    <row r="142" spans="1:4">
      <c r="A142" s="1">
        <v>5029</v>
      </c>
      <c r="B142" t="s">
        <v>2140</v>
      </c>
      <c r="C142" s="20" t="s">
        <v>2010</v>
      </c>
      <c r="D142" t="s">
        <v>2000</v>
      </c>
    </row>
    <row r="143" spans="1:4">
      <c r="A143" s="1">
        <v>5030</v>
      </c>
      <c r="B143" t="s">
        <v>2141</v>
      </c>
      <c r="C143" s="20" t="s">
        <v>2010</v>
      </c>
      <c r="D143" t="s">
        <v>2000</v>
      </c>
    </row>
    <row r="144" spans="1:4">
      <c r="A144" s="1">
        <v>5031</v>
      </c>
      <c r="B144" t="s">
        <v>2142</v>
      </c>
      <c r="C144" s="20" t="s">
        <v>2010</v>
      </c>
      <c r="D144" t="s">
        <v>2000</v>
      </c>
    </row>
    <row r="145" spans="1:4">
      <c r="A145" s="1">
        <v>5032</v>
      </c>
      <c r="B145" t="s">
        <v>2143</v>
      </c>
      <c r="C145" s="20" t="s">
        <v>2010</v>
      </c>
      <c r="D145" t="s">
        <v>2000</v>
      </c>
    </row>
    <row r="146" spans="1:4">
      <c r="A146" s="1">
        <v>5033</v>
      </c>
      <c r="B146" t="s">
        <v>2144</v>
      </c>
      <c r="C146" s="20" t="s">
        <v>2010</v>
      </c>
      <c r="D146" t="s">
        <v>2000</v>
      </c>
    </row>
    <row r="147" spans="1:4">
      <c r="A147" s="1">
        <v>5034</v>
      </c>
      <c r="B147" t="s">
        <v>2145</v>
      </c>
      <c r="C147" s="20" t="s">
        <v>2010</v>
      </c>
      <c r="D147" t="s">
        <v>2000</v>
      </c>
    </row>
    <row r="148" spans="1:4">
      <c r="A148" s="1">
        <v>5036</v>
      </c>
      <c r="B148" t="s">
        <v>2146</v>
      </c>
      <c r="C148" s="20" t="s">
        <v>2010</v>
      </c>
      <c r="D148" t="s">
        <v>2000</v>
      </c>
    </row>
    <row r="149" spans="1:4">
      <c r="A149" s="1">
        <v>5037</v>
      </c>
      <c r="B149" t="s">
        <v>2147</v>
      </c>
      <c r="C149" s="20" t="s">
        <v>2010</v>
      </c>
      <c r="D149" t="s">
        <v>2000</v>
      </c>
    </row>
    <row r="150" spans="1:4">
      <c r="A150" s="1">
        <v>5038</v>
      </c>
      <c r="B150" t="s">
        <v>2148</v>
      </c>
      <c r="C150" s="20" t="s">
        <v>2010</v>
      </c>
      <c r="D150" t="s">
        <v>2000</v>
      </c>
    </row>
    <row r="151" spans="1:4">
      <c r="A151" s="1">
        <v>5039</v>
      </c>
      <c r="B151" t="s">
        <v>2149</v>
      </c>
      <c r="C151" s="20" t="s">
        <v>2010</v>
      </c>
      <c r="D151" t="s">
        <v>2000</v>
      </c>
    </row>
    <row r="152" spans="1:4">
      <c r="A152" s="1">
        <v>5040</v>
      </c>
      <c r="B152" t="s">
        <v>2150</v>
      </c>
      <c r="C152" s="20" t="s">
        <v>2010</v>
      </c>
      <c r="D152" t="s">
        <v>2000</v>
      </c>
    </row>
    <row r="153" spans="1:4">
      <c r="A153" s="1">
        <v>5041</v>
      </c>
      <c r="B153" t="s">
        <v>2151</v>
      </c>
      <c r="C153" s="20" t="s">
        <v>2010</v>
      </c>
      <c r="D153" t="s">
        <v>2000</v>
      </c>
    </row>
    <row r="154" spans="1:4">
      <c r="A154" s="1">
        <v>5042</v>
      </c>
      <c r="B154" t="s">
        <v>2152</v>
      </c>
      <c r="C154" s="20" t="s">
        <v>2010</v>
      </c>
      <c r="D154" t="s">
        <v>2000</v>
      </c>
    </row>
    <row r="155" spans="1:4">
      <c r="A155" s="1">
        <v>5043</v>
      </c>
      <c r="B155" t="s">
        <v>2153</v>
      </c>
      <c r="C155" s="20" t="s">
        <v>2010</v>
      </c>
      <c r="D155" t="s">
        <v>2000</v>
      </c>
    </row>
    <row r="156" spans="1:4">
      <c r="A156" s="1">
        <v>5044</v>
      </c>
      <c r="B156" t="s">
        <v>2154</v>
      </c>
      <c r="C156" s="20" t="s">
        <v>2010</v>
      </c>
      <c r="D156" t="s">
        <v>2000</v>
      </c>
    </row>
    <row r="157" spans="1:4">
      <c r="A157" s="1">
        <v>5045</v>
      </c>
      <c r="B157" t="s">
        <v>2155</v>
      </c>
      <c r="C157" s="20" t="s">
        <v>2010</v>
      </c>
      <c r="D157" t="s">
        <v>2000</v>
      </c>
    </row>
    <row r="158" spans="1:4">
      <c r="A158" s="1">
        <v>5046</v>
      </c>
      <c r="B158" t="s">
        <v>2156</v>
      </c>
      <c r="C158" s="20" t="s">
        <v>2010</v>
      </c>
      <c r="D158" t="s">
        <v>2000</v>
      </c>
    </row>
    <row r="159" spans="1:4">
      <c r="A159" s="1">
        <v>5047</v>
      </c>
      <c r="B159" t="s">
        <v>2157</v>
      </c>
      <c r="C159" s="20" t="s">
        <v>2010</v>
      </c>
      <c r="D159" t="s">
        <v>2000</v>
      </c>
    </row>
    <row r="160" spans="1:4">
      <c r="A160" s="1">
        <v>5048</v>
      </c>
      <c r="B160" t="s">
        <v>2158</v>
      </c>
      <c r="C160" s="20" t="s">
        <v>2010</v>
      </c>
      <c r="D160" t="s">
        <v>2000</v>
      </c>
    </row>
    <row r="161" spans="1:4">
      <c r="A161" s="1">
        <v>5049</v>
      </c>
      <c r="B161" t="s">
        <v>2159</v>
      </c>
      <c r="C161" s="20" t="s">
        <v>2010</v>
      </c>
      <c r="D161" t="s">
        <v>2000</v>
      </c>
    </row>
    <row r="162" spans="1:4">
      <c r="A162" s="1">
        <v>5050</v>
      </c>
      <c r="B162" t="s">
        <v>2160</v>
      </c>
      <c r="C162" s="20" t="s">
        <v>2010</v>
      </c>
      <c r="D162" t="s">
        <v>2000</v>
      </c>
    </row>
    <row r="163" spans="1:4">
      <c r="A163" s="1">
        <v>5051</v>
      </c>
      <c r="B163" t="s">
        <v>2161</v>
      </c>
      <c r="C163" s="20" t="s">
        <v>2010</v>
      </c>
      <c r="D163" t="s">
        <v>2000</v>
      </c>
    </row>
    <row r="164" spans="1:4">
      <c r="A164" s="1">
        <v>5052</v>
      </c>
      <c r="B164" t="s">
        <v>2162</v>
      </c>
      <c r="C164" s="20" t="s">
        <v>2010</v>
      </c>
      <c r="D164" t="s">
        <v>2000</v>
      </c>
    </row>
    <row r="165" spans="1:4">
      <c r="A165" s="1">
        <v>5053</v>
      </c>
      <c r="B165" t="s">
        <v>2163</v>
      </c>
      <c r="C165" s="20" t="s">
        <v>2010</v>
      </c>
      <c r="D165" t="s">
        <v>2000</v>
      </c>
    </row>
    <row r="166" spans="1:4">
      <c r="A166" s="1">
        <v>5054</v>
      </c>
      <c r="B166" t="s">
        <v>2164</v>
      </c>
      <c r="C166" s="20" t="s">
        <v>2010</v>
      </c>
      <c r="D166" t="s">
        <v>2000</v>
      </c>
    </row>
    <row r="167" spans="1:4">
      <c r="A167" s="1">
        <v>5055</v>
      </c>
      <c r="B167" t="s">
        <v>2165</v>
      </c>
      <c r="C167" s="20" t="s">
        <v>2010</v>
      </c>
      <c r="D167" t="s">
        <v>2000</v>
      </c>
    </row>
    <row r="168" spans="1:4">
      <c r="A168" s="1">
        <v>5056</v>
      </c>
      <c r="B168" t="s">
        <v>2166</v>
      </c>
      <c r="C168" s="20" t="s">
        <v>2010</v>
      </c>
      <c r="D168" t="s">
        <v>2000</v>
      </c>
    </row>
    <row r="169" spans="1:4">
      <c r="A169" s="1">
        <v>5057</v>
      </c>
      <c r="B169" t="s">
        <v>2167</v>
      </c>
      <c r="C169" s="20" t="s">
        <v>2010</v>
      </c>
      <c r="D169" t="s">
        <v>2000</v>
      </c>
    </row>
    <row r="170" spans="1:4">
      <c r="A170" s="1">
        <v>5058</v>
      </c>
      <c r="B170" t="s">
        <v>2168</v>
      </c>
      <c r="C170" s="20" t="s">
        <v>2010</v>
      </c>
      <c r="D170" t="s">
        <v>2000</v>
      </c>
    </row>
    <row r="171" spans="1:4">
      <c r="A171" s="1">
        <v>5059</v>
      </c>
      <c r="B171" t="s">
        <v>2169</v>
      </c>
      <c r="C171" s="20" t="s">
        <v>2010</v>
      </c>
      <c r="D171" t="s">
        <v>2000</v>
      </c>
    </row>
    <row r="172" spans="1:4">
      <c r="A172" s="1">
        <v>5060</v>
      </c>
      <c r="B172" t="s">
        <v>2170</v>
      </c>
      <c r="C172" s="20" t="s">
        <v>2010</v>
      </c>
      <c r="D172" t="s">
        <v>2000</v>
      </c>
    </row>
    <row r="173" spans="1:4">
      <c r="A173" s="1">
        <v>5062</v>
      </c>
      <c r="B173" t="s">
        <v>2171</v>
      </c>
      <c r="C173" s="20" t="s">
        <v>2010</v>
      </c>
      <c r="D173" t="s">
        <v>2000</v>
      </c>
    </row>
    <row r="174" spans="1:4">
      <c r="A174" s="1">
        <v>5066</v>
      </c>
      <c r="B174" t="s">
        <v>2172</v>
      </c>
      <c r="C174" s="20" t="s">
        <v>2010</v>
      </c>
      <c r="D174" t="s">
        <v>2000</v>
      </c>
    </row>
    <row r="175" spans="1:4">
      <c r="A175" s="1">
        <v>5067</v>
      </c>
      <c r="B175" t="s">
        <v>2173</v>
      </c>
      <c r="C175" s="20" t="s">
        <v>2010</v>
      </c>
      <c r="D175" t="s">
        <v>2000</v>
      </c>
    </row>
    <row r="176" spans="1:4">
      <c r="A176" s="1">
        <v>5068</v>
      </c>
      <c r="B176" t="s">
        <v>2174</v>
      </c>
      <c r="C176" s="20" t="s">
        <v>2010</v>
      </c>
      <c r="D176" t="s">
        <v>2000</v>
      </c>
    </row>
    <row r="177" spans="1:4">
      <c r="A177" s="1">
        <v>5069</v>
      </c>
      <c r="B177" t="s">
        <v>2175</v>
      </c>
      <c r="C177" s="20" t="s">
        <v>2010</v>
      </c>
      <c r="D177" t="s">
        <v>2000</v>
      </c>
    </row>
    <row r="178" spans="1:4">
      <c r="A178" s="1">
        <v>5070</v>
      </c>
      <c r="B178" t="s">
        <v>2176</v>
      </c>
      <c r="C178" s="20" t="s">
        <v>2010</v>
      </c>
      <c r="D178" t="s">
        <v>2000</v>
      </c>
    </row>
    <row r="179" spans="1:4">
      <c r="A179" s="1">
        <v>5071</v>
      </c>
      <c r="B179" t="s">
        <v>2177</v>
      </c>
      <c r="C179" s="20" t="s">
        <v>2010</v>
      </c>
      <c r="D179" t="s">
        <v>2000</v>
      </c>
    </row>
    <row r="180" spans="1:4">
      <c r="A180" s="1">
        <v>5072</v>
      </c>
      <c r="B180" t="s">
        <v>2178</v>
      </c>
      <c r="C180" s="20" t="s">
        <v>2010</v>
      </c>
      <c r="D180" t="s">
        <v>2000</v>
      </c>
    </row>
    <row r="181" spans="1:4">
      <c r="A181" s="1">
        <v>5073</v>
      </c>
      <c r="B181" t="s">
        <v>2179</v>
      </c>
      <c r="C181" s="20" t="s">
        <v>2010</v>
      </c>
      <c r="D181" t="s">
        <v>2000</v>
      </c>
    </row>
    <row r="182" spans="1:4">
      <c r="A182" s="1">
        <v>5074</v>
      </c>
      <c r="B182" t="s">
        <v>2180</v>
      </c>
      <c r="C182" s="20" t="s">
        <v>2010</v>
      </c>
      <c r="D182" t="s">
        <v>2000</v>
      </c>
    </row>
    <row r="183" spans="1:4">
      <c r="A183" s="1">
        <v>5075</v>
      </c>
      <c r="B183" t="s">
        <v>2181</v>
      </c>
      <c r="C183" s="20" t="s">
        <v>2010</v>
      </c>
      <c r="D183" t="s">
        <v>2000</v>
      </c>
    </row>
    <row r="184" spans="1:4">
      <c r="A184" s="1">
        <v>5076</v>
      </c>
      <c r="B184" t="s">
        <v>2182</v>
      </c>
      <c r="C184" s="20" t="s">
        <v>2010</v>
      </c>
      <c r="D184" t="s">
        <v>2000</v>
      </c>
    </row>
    <row r="185" spans="1:4">
      <c r="A185" s="1">
        <v>5077</v>
      </c>
      <c r="B185" t="s">
        <v>2183</v>
      </c>
      <c r="C185" s="20" t="s">
        <v>2010</v>
      </c>
      <c r="D185" t="s">
        <v>2000</v>
      </c>
    </row>
    <row r="186" spans="1:4">
      <c r="A186" s="1">
        <v>5078</v>
      </c>
      <c r="B186" t="s">
        <v>2184</v>
      </c>
      <c r="C186" s="20" t="s">
        <v>2010</v>
      </c>
      <c r="D186" t="s">
        <v>2000</v>
      </c>
    </row>
    <row r="187" spans="1:4">
      <c r="A187" s="1">
        <v>5079</v>
      </c>
      <c r="B187" t="s">
        <v>2185</v>
      </c>
      <c r="C187" s="20" t="s">
        <v>2010</v>
      </c>
      <c r="D187" t="s">
        <v>2000</v>
      </c>
    </row>
    <row r="188" spans="1:4">
      <c r="A188" s="1">
        <v>5080</v>
      </c>
      <c r="B188" t="s">
        <v>2186</v>
      </c>
      <c r="C188" s="20" t="s">
        <v>2010</v>
      </c>
      <c r="D188" t="s">
        <v>2000</v>
      </c>
    </row>
    <row r="189" spans="1:4">
      <c r="A189" s="1">
        <v>5081</v>
      </c>
      <c r="B189" t="s">
        <v>2187</v>
      </c>
      <c r="C189" s="20" t="s">
        <v>2010</v>
      </c>
      <c r="D189" t="s">
        <v>2000</v>
      </c>
    </row>
    <row r="190" spans="1:4">
      <c r="A190" s="1">
        <v>5082</v>
      </c>
      <c r="B190" t="s">
        <v>2188</v>
      </c>
      <c r="C190" s="20" t="s">
        <v>2010</v>
      </c>
      <c r="D190" t="s">
        <v>2000</v>
      </c>
    </row>
    <row r="191" spans="1:4">
      <c r="A191" s="1">
        <v>5083</v>
      </c>
      <c r="B191" t="s">
        <v>2189</v>
      </c>
      <c r="C191" s="20" t="s">
        <v>2010</v>
      </c>
      <c r="D191" t="s">
        <v>2000</v>
      </c>
    </row>
    <row r="192" spans="1:4">
      <c r="A192" s="1">
        <v>5084</v>
      </c>
      <c r="B192" t="s">
        <v>2190</v>
      </c>
      <c r="C192" s="20" t="s">
        <v>2010</v>
      </c>
      <c r="D192" t="s">
        <v>2000</v>
      </c>
    </row>
    <row r="193" spans="1:4">
      <c r="A193" s="1">
        <v>5085</v>
      </c>
      <c r="B193" t="s">
        <v>2191</v>
      </c>
      <c r="C193" s="20" t="s">
        <v>2010</v>
      </c>
      <c r="D193" t="s">
        <v>2000</v>
      </c>
    </row>
    <row r="194" spans="1:4">
      <c r="A194" s="1">
        <v>5086</v>
      </c>
      <c r="B194" t="s">
        <v>2192</v>
      </c>
      <c r="C194" s="20" t="s">
        <v>2010</v>
      </c>
      <c r="D194" t="s">
        <v>2000</v>
      </c>
    </row>
    <row r="195" spans="1:4">
      <c r="A195" s="1">
        <v>5087</v>
      </c>
      <c r="B195" t="s">
        <v>2193</v>
      </c>
      <c r="C195" s="20" t="s">
        <v>2010</v>
      </c>
      <c r="D195" t="s">
        <v>2000</v>
      </c>
    </row>
    <row r="196" spans="1:4">
      <c r="A196" s="1">
        <v>5088</v>
      </c>
      <c r="B196" t="s">
        <v>2194</v>
      </c>
      <c r="C196" s="20" t="s">
        <v>2010</v>
      </c>
      <c r="D196" t="s">
        <v>2000</v>
      </c>
    </row>
    <row r="197" spans="1:4">
      <c r="A197" s="1">
        <v>5089</v>
      </c>
      <c r="B197" t="s">
        <v>2195</v>
      </c>
      <c r="C197" s="20" t="s">
        <v>2010</v>
      </c>
      <c r="D197" t="s">
        <v>2000</v>
      </c>
    </row>
    <row r="198" spans="1:4">
      <c r="A198" s="1">
        <v>5090</v>
      </c>
      <c r="B198" t="s">
        <v>2196</v>
      </c>
      <c r="C198" s="20" t="s">
        <v>2010</v>
      </c>
      <c r="D198" t="s">
        <v>2000</v>
      </c>
    </row>
    <row r="199" spans="1:4">
      <c r="A199" s="1">
        <v>5091</v>
      </c>
      <c r="B199" t="s">
        <v>2197</v>
      </c>
      <c r="C199" s="20" t="s">
        <v>2010</v>
      </c>
      <c r="D199" t="s">
        <v>2000</v>
      </c>
    </row>
    <row r="200" spans="1:4">
      <c r="A200" s="1">
        <v>5092</v>
      </c>
      <c r="B200" t="s">
        <v>2198</v>
      </c>
      <c r="C200" s="20" t="s">
        <v>2010</v>
      </c>
      <c r="D200" t="s">
        <v>2000</v>
      </c>
    </row>
    <row r="201" spans="1:4">
      <c r="A201" s="1">
        <v>5093</v>
      </c>
      <c r="B201" t="s">
        <v>2199</v>
      </c>
      <c r="C201" s="20" t="s">
        <v>2010</v>
      </c>
      <c r="D201" t="s">
        <v>2000</v>
      </c>
    </row>
    <row r="202" spans="1:4">
      <c r="A202" s="1">
        <v>5094</v>
      </c>
      <c r="B202" t="s">
        <v>2200</v>
      </c>
      <c r="C202" s="20" t="s">
        <v>2010</v>
      </c>
      <c r="D202" t="s">
        <v>2000</v>
      </c>
    </row>
    <row r="203" spans="1:4">
      <c r="A203" s="1">
        <v>5095</v>
      </c>
      <c r="B203" t="s">
        <v>2201</v>
      </c>
      <c r="C203" s="20" t="s">
        <v>2010</v>
      </c>
      <c r="D203" t="s">
        <v>2000</v>
      </c>
    </row>
    <row r="204" spans="1:4">
      <c r="A204" s="1">
        <v>5096</v>
      </c>
      <c r="B204" t="s">
        <v>2202</v>
      </c>
      <c r="C204" s="20" t="s">
        <v>2010</v>
      </c>
      <c r="D204" t="s">
        <v>2000</v>
      </c>
    </row>
    <row r="205" spans="1:4">
      <c r="A205" s="1">
        <v>5097</v>
      </c>
      <c r="B205" t="s">
        <v>2203</v>
      </c>
      <c r="C205" s="20" t="s">
        <v>2010</v>
      </c>
      <c r="D205" t="s">
        <v>2000</v>
      </c>
    </row>
    <row r="206" spans="1:4">
      <c r="A206" s="1">
        <v>5098</v>
      </c>
      <c r="B206" t="s">
        <v>2204</v>
      </c>
      <c r="C206" s="20" t="s">
        <v>2010</v>
      </c>
      <c r="D206" t="s">
        <v>2000</v>
      </c>
    </row>
    <row r="207" spans="1:4">
      <c r="A207" s="1">
        <v>5099</v>
      </c>
      <c r="B207" t="s">
        <v>2205</v>
      </c>
      <c r="C207" s="20" t="s">
        <v>2010</v>
      </c>
      <c r="D207" t="s">
        <v>2000</v>
      </c>
    </row>
    <row r="208" spans="1:4">
      <c r="A208" s="1">
        <v>5100</v>
      </c>
      <c r="B208" t="s">
        <v>2206</v>
      </c>
      <c r="C208" s="20" t="s">
        <v>2010</v>
      </c>
      <c r="D208" t="s">
        <v>2000</v>
      </c>
    </row>
    <row r="209" spans="1:4">
      <c r="A209" s="1">
        <v>5101</v>
      </c>
      <c r="B209" t="s">
        <v>2207</v>
      </c>
      <c r="C209" s="20" t="s">
        <v>2010</v>
      </c>
      <c r="D209" t="s">
        <v>2000</v>
      </c>
    </row>
    <row r="210" spans="1:4">
      <c r="A210" s="1">
        <v>5102</v>
      </c>
      <c r="B210" t="s">
        <v>2208</v>
      </c>
      <c r="C210" s="20" t="s">
        <v>2010</v>
      </c>
      <c r="D210" t="s">
        <v>2000</v>
      </c>
    </row>
    <row r="211" spans="1:4">
      <c r="A211" s="1">
        <v>5103</v>
      </c>
      <c r="B211" t="s">
        <v>2209</v>
      </c>
      <c r="C211" s="20" t="s">
        <v>2010</v>
      </c>
      <c r="D211" t="s">
        <v>2000</v>
      </c>
    </row>
    <row r="212" spans="1:4">
      <c r="A212" s="1">
        <v>5104</v>
      </c>
      <c r="B212" t="s">
        <v>2210</v>
      </c>
      <c r="C212" s="20" t="s">
        <v>2010</v>
      </c>
      <c r="D212" t="s">
        <v>2000</v>
      </c>
    </row>
    <row r="213" spans="1:4">
      <c r="A213" s="1">
        <v>5105</v>
      </c>
      <c r="B213" t="s">
        <v>2211</v>
      </c>
      <c r="C213" s="20" t="s">
        <v>2010</v>
      </c>
      <c r="D213" t="s">
        <v>2000</v>
      </c>
    </row>
    <row r="214" spans="1:4">
      <c r="A214" s="1">
        <v>5106</v>
      </c>
      <c r="B214" t="s">
        <v>2212</v>
      </c>
      <c r="C214" s="20" t="s">
        <v>2010</v>
      </c>
      <c r="D214" t="s">
        <v>2000</v>
      </c>
    </row>
    <row r="215" spans="1:4">
      <c r="A215" s="1">
        <v>5107</v>
      </c>
      <c r="B215" t="s">
        <v>2213</v>
      </c>
      <c r="C215" s="20" t="s">
        <v>2010</v>
      </c>
      <c r="D215" t="s">
        <v>2000</v>
      </c>
    </row>
    <row r="216" spans="1:4">
      <c r="A216" s="1">
        <v>5108</v>
      </c>
      <c r="B216" t="s">
        <v>2214</v>
      </c>
      <c r="C216" s="20" t="s">
        <v>2010</v>
      </c>
      <c r="D216" t="s">
        <v>2000</v>
      </c>
    </row>
    <row r="217" spans="1:4">
      <c r="A217" s="1">
        <v>5109</v>
      </c>
      <c r="B217" t="s">
        <v>2215</v>
      </c>
      <c r="C217" s="20" t="s">
        <v>2010</v>
      </c>
      <c r="D217" t="s">
        <v>2000</v>
      </c>
    </row>
    <row r="218" spans="1:4">
      <c r="A218" s="1">
        <v>5110</v>
      </c>
      <c r="B218" t="s">
        <v>2216</v>
      </c>
      <c r="C218" s="20" t="s">
        <v>2010</v>
      </c>
      <c r="D218" t="s">
        <v>2000</v>
      </c>
    </row>
    <row r="219" spans="1:4">
      <c r="A219" s="1">
        <v>5111</v>
      </c>
      <c r="B219" t="s">
        <v>2217</v>
      </c>
      <c r="C219" s="20" t="s">
        <v>2010</v>
      </c>
      <c r="D219" t="s">
        <v>2000</v>
      </c>
    </row>
    <row r="220" spans="1:4">
      <c r="A220" s="1">
        <v>5112</v>
      </c>
      <c r="B220" t="s">
        <v>2218</v>
      </c>
      <c r="C220" s="20" t="s">
        <v>2010</v>
      </c>
      <c r="D220" t="s">
        <v>2000</v>
      </c>
    </row>
    <row r="221" spans="1:4">
      <c r="A221" s="1">
        <v>5113</v>
      </c>
      <c r="B221" t="s">
        <v>2219</v>
      </c>
      <c r="C221" s="20" t="s">
        <v>2010</v>
      </c>
      <c r="D221" t="s">
        <v>2000</v>
      </c>
    </row>
    <row r="222" spans="1:4">
      <c r="A222" s="1">
        <v>5114</v>
      </c>
      <c r="B222" t="s">
        <v>2220</v>
      </c>
      <c r="C222" s="20" t="s">
        <v>2010</v>
      </c>
      <c r="D222" t="s">
        <v>2000</v>
      </c>
    </row>
    <row r="223" spans="1:4">
      <c r="A223" s="1">
        <v>5115</v>
      </c>
      <c r="B223" t="s">
        <v>2221</v>
      </c>
      <c r="C223" s="20" t="s">
        <v>2010</v>
      </c>
      <c r="D223" t="s">
        <v>2000</v>
      </c>
    </row>
    <row r="224" spans="1:4">
      <c r="A224" s="1">
        <v>5116</v>
      </c>
      <c r="B224" t="s">
        <v>2222</v>
      </c>
      <c r="C224" s="20" t="s">
        <v>2010</v>
      </c>
      <c r="D224" t="s">
        <v>2000</v>
      </c>
    </row>
    <row r="225" spans="1:4">
      <c r="A225" s="1">
        <v>5117</v>
      </c>
      <c r="B225" t="s">
        <v>2223</v>
      </c>
      <c r="C225" s="20" t="s">
        <v>2010</v>
      </c>
      <c r="D225" t="s">
        <v>2000</v>
      </c>
    </row>
    <row r="226" spans="1:4">
      <c r="A226" s="1">
        <v>5118</v>
      </c>
      <c r="B226" t="s">
        <v>2224</v>
      </c>
      <c r="C226" s="20" t="s">
        <v>2010</v>
      </c>
      <c r="D226" t="s">
        <v>2000</v>
      </c>
    </row>
    <row r="227" spans="1:4">
      <c r="A227" s="1">
        <v>5119</v>
      </c>
      <c r="B227" t="s">
        <v>2225</v>
      </c>
      <c r="C227" s="20" t="s">
        <v>2010</v>
      </c>
      <c r="D227" t="s">
        <v>2000</v>
      </c>
    </row>
    <row r="228" spans="1:4">
      <c r="A228" s="1">
        <v>5120</v>
      </c>
      <c r="B228" t="s">
        <v>2226</v>
      </c>
      <c r="C228" s="20" t="s">
        <v>2010</v>
      </c>
      <c r="D228" t="s">
        <v>2000</v>
      </c>
    </row>
    <row r="229" spans="1:4">
      <c r="A229" s="1">
        <v>5121</v>
      </c>
      <c r="B229" t="s">
        <v>2227</v>
      </c>
      <c r="C229" s="20" t="s">
        <v>2010</v>
      </c>
      <c r="D229" t="s">
        <v>2000</v>
      </c>
    </row>
    <row r="230" spans="1:4">
      <c r="A230" s="1">
        <v>5122</v>
      </c>
      <c r="B230" t="s">
        <v>2228</v>
      </c>
      <c r="C230" s="20" t="s">
        <v>2010</v>
      </c>
      <c r="D230" t="s">
        <v>2000</v>
      </c>
    </row>
    <row r="231" spans="1:4">
      <c r="A231" s="1">
        <v>5123</v>
      </c>
      <c r="B231" t="s">
        <v>2229</v>
      </c>
      <c r="C231" s="20" t="s">
        <v>2010</v>
      </c>
      <c r="D231" t="s">
        <v>2000</v>
      </c>
    </row>
    <row r="232" spans="1:4">
      <c r="A232" s="1">
        <v>5124</v>
      </c>
      <c r="B232" t="s">
        <v>2230</v>
      </c>
      <c r="C232" s="20" t="s">
        <v>2010</v>
      </c>
      <c r="D232" t="s">
        <v>2000</v>
      </c>
    </row>
    <row r="233" spans="1:4">
      <c r="A233" s="1">
        <v>5125</v>
      </c>
      <c r="B233" t="s">
        <v>2231</v>
      </c>
      <c r="C233" s="20" t="s">
        <v>2010</v>
      </c>
      <c r="D233" t="s">
        <v>2000</v>
      </c>
    </row>
    <row r="234" spans="1:4">
      <c r="A234" s="1">
        <v>5126</v>
      </c>
      <c r="B234" t="s">
        <v>2232</v>
      </c>
      <c r="C234" s="20" t="s">
        <v>2010</v>
      </c>
      <c r="D234" t="s">
        <v>2000</v>
      </c>
    </row>
    <row r="235" spans="1:4">
      <c r="A235" s="1">
        <v>5127</v>
      </c>
      <c r="B235" t="s">
        <v>2233</v>
      </c>
      <c r="C235" s="20" t="s">
        <v>2010</v>
      </c>
      <c r="D235" t="s">
        <v>2000</v>
      </c>
    </row>
    <row r="236" spans="1:4">
      <c r="A236" s="1">
        <v>5128</v>
      </c>
      <c r="B236" t="s">
        <v>2234</v>
      </c>
      <c r="C236" s="20" t="s">
        <v>2010</v>
      </c>
      <c r="D236" t="s">
        <v>2000</v>
      </c>
    </row>
    <row r="237" spans="1:4">
      <c r="A237" s="1">
        <v>5129</v>
      </c>
      <c r="B237" t="s">
        <v>2235</v>
      </c>
      <c r="C237" s="20" t="s">
        <v>2010</v>
      </c>
      <c r="D237" t="s">
        <v>2000</v>
      </c>
    </row>
    <row r="238" spans="1:4">
      <c r="A238" s="1">
        <v>5130</v>
      </c>
      <c r="B238" t="s">
        <v>2236</v>
      </c>
      <c r="C238" s="20" t="s">
        <v>2010</v>
      </c>
      <c r="D238" t="s">
        <v>2000</v>
      </c>
    </row>
    <row r="239" spans="1:4">
      <c r="A239" s="1">
        <v>5131</v>
      </c>
      <c r="B239" t="s">
        <v>2237</v>
      </c>
      <c r="C239" s="20" t="s">
        <v>2010</v>
      </c>
      <c r="D239" t="s">
        <v>2000</v>
      </c>
    </row>
    <row r="240" spans="1:4">
      <c r="A240" s="1">
        <v>5132</v>
      </c>
      <c r="B240" t="s">
        <v>2238</v>
      </c>
      <c r="C240" s="20" t="s">
        <v>2010</v>
      </c>
      <c r="D240" t="s">
        <v>2000</v>
      </c>
    </row>
    <row r="241" spans="1:4">
      <c r="A241" s="1">
        <v>5133</v>
      </c>
      <c r="B241" t="s">
        <v>2239</v>
      </c>
      <c r="C241" s="20" t="s">
        <v>2010</v>
      </c>
      <c r="D241" t="s">
        <v>2000</v>
      </c>
    </row>
    <row r="242" spans="1:4">
      <c r="A242" s="1">
        <v>5134</v>
      </c>
      <c r="B242" t="s">
        <v>2240</v>
      </c>
      <c r="C242" s="20" t="s">
        <v>2010</v>
      </c>
      <c r="D242" t="s">
        <v>2000</v>
      </c>
    </row>
    <row r="243" spans="1:4">
      <c r="A243" s="1">
        <v>5135</v>
      </c>
      <c r="B243" t="s">
        <v>2241</v>
      </c>
      <c r="C243" s="20" t="s">
        <v>2010</v>
      </c>
      <c r="D243" t="s">
        <v>2000</v>
      </c>
    </row>
    <row r="244" spans="1:4">
      <c r="A244" s="1">
        <v>5136</v>
      </c>
      <c r="B244" t="s">
        <v>2242</v>
      </c>
      <c r="C244" s="20" t="s">
        <v>2010</v>
      </c>
      <c r="D244" t="s">
        <v>2000</v>
      </c>
    </row>
    <row r="245" spans="1:4">
      <c r="A245" s="1">
        <v>5137</v>
      </c>
      <c r="B245" t="s">
        <v>2243</v>
      </c>
      <c r="C245" s="20" t="s">
        <v>2010</v>
      </c>
      <c r="D245" t="s">
        <v>2000</v>
      </c>
    </row>
    <row r="246" spans="1:4">
      <c r="A246" s="1">
        <v>5138</v>
      </c>
      <c r="B246" t="s">
        <v>2244</v>
      </c>
      <c r="C246" s="20" t="s">
        <v>2010</v>
      </c>
      <c r="D246" t="s">
        <v>2000</v>
      </c>
    </row>
    <row r="247" spans="1:4">
      <c r="A247" s="1">
        <v>5139</v>
      </c>
      <c r="B247" t="s">
        <v>2245</v>
      </c>
      <c r="C247" s="20" t="s">
        <v>2010</v>
      </c>
      <c r="D247" t="s">
        <v>2000</v>
      </c>
    </row>
    <row r="248" spans="1:4">
      <c r="A248" s="1">
        <v>5140</v>
      </c>
      <c r="B248" t="s">
        <v>2246</v>
      </c>
      <c r="C248" s="20" t="s">
        <v>2010</v>
      </c>
      <c r="D248" t="s">
        <v>2000</v>
      </c>
    </row>
    <row r="249" spans="1:4">
      <c r="A249" s="1">
        <v>5141</v>
      </c>
      <c r="B249" t="s">
        <v>2247</v>
      </c>
      <c r="C249" s="20" t="s">
        <v>2010</v>
      </c>
      <c r="D249" t="s">
        <v>2000</v>
      </c>
    </row>
    <row r="250" spans="1:4">
      <c r="A250" s="1">
        <v>5142</v>
      </c>
      <c r="B250" t="s">
        <v>2248</v>
      </c>
      <c r="C250" s="20" t="s">
        <v>2010</v>
      </c>
      <c r="D250" t="s">
        <v>2000</v>
      </c>
    </row>
    <row r="251" spans="1:4">
      <c r="A251" s="1">
        <v>5143</v>
      </c>
      <c r="B251" t="s">
        <v>2249</v>
      </c>
      <c r="C251" s="20" t="s">
        <v>2010</v>
      </c>
      <c r="D251" t="s">
        <v>2000</v>
      </c>
    </row>
    <row r="252" spans="1:4">
      <c r="A252" s="1">
        <v>5144</v>
      </c>
      <c r="B252" t="s">
        <v>2250</v>
      </c>
      <c r="C252" s="20" t="s">
        <v>2010</v>
      </c>
      <c r="D252" t="s">
        <v>2000</v>
      </c>
    </row>
    <row r="253" spans="1:4">
      <c r="A253" s="1">
        <v>5145</v>
      </c>
      <c r="B253" t="s">
        <v>2251</v>
      </c>
      <c r="C253" s="20" t="s">
        <v>2010</v>
      </c>
      <c r="D253" t="s">
        <v>2000</v>
      </c>
    </row>
    <row r="254" spans="1:4">
      <c r="A254" s="1">
        <v>5146</v>
      </c>
      <c r="B254" t="s">
        <v>2252</v>
      </c>
      <c r="C254" s="20" t="s">
        <v>2010</v>
      </c>
      <c r="D254" t="s">
        <v>2000</v>
      </c>
    </row>
    <row r="255" spans="1:4">
      <c r="A255" s="1">
        <v>5147</v>
      </c>
      <c r="B255" t="s">
        <v>2253</v>
      </c>
      <c r="C255" s="20" t="s">
        <v>2010</v>
      </c>
      <c r="D255" t="s">
        <v>2000</v>
      </c>
    </row>
    <row r="256" spans="1:4">
      <c r="A256" s="1">
        <v>5148</v>
      </c>
      <c r="B256" t="s">
        <v>2254</v>
      </c>
      <c r="C256" s="20" t="s">
        <v>2010</v>
      </c>
      <c r="D256" t="s">
        <v>2000</v>
      </c>
    </row>
    <row r="257" spans="1:4">
      <c r="A257" s="1">
        <v>5149</v>
      </c>
      <c r="B257" t="s">
        <v>2255</v>
      </c>
      <c r="C257" s="20" t="s">
        <v>2010</v>
      </c>
      <c r="D257" t="s">
        <v>2000</v>
      </c>
    </row>
    <row r="258" spans="1:4">
      <c r="A258" s="1">
        <v>5150</v>
      </c>
      <c r="B258" t="s">
        <v>2256</v>
      </c>
      <c r="C258" s="20" t="s">
        <v>2010</v>
      </c>
      <c r="D258" t="s">
        <v>2000</v>
      </c>
    </row>
    <row r="259" spans="1:4">
      <c r="A259" s="1">
        <v>5151</v>
      </c>
      <c r="B259" t="s">
        <v>2257</v>
      </c>
      <c r="C259" s="20" t="s">
        <v>2010</v>
      </c>
      <c r="D259" t="s">
        <v>2000</v>
      </c>
    </row>
    <row r="260" spans="1:4">
      <c r="A260" s="1">
        <v>5152</v>
      </c>
      <c r="B260" t="s">
        <v>2258</v>
      </c>
      <c r="C260" s="20" t="s">
        <v>2010</v>
      </c>
      <c r="D260" t="s">
        <v>2000</v>
      </c>
    </row>
    <row r="261" spans="1:4">
      <c r="A261" s="1">
        <v>5153</v>
      </c>
      <c r="B261" t="s">
        <v>2259</v>
      </c>
      <c r="C261" s="20" t="s">
        <v>2010</v>
      </c>
      <c r="D261" t="s">
        <v>2000</v>
      </c>
    </row>
    <row r="262" spans="1:4">
      <c r="A262" s="1">
        <v>5154</v>
      </c>
      <c r="B262" t="s">
        <v>2260</v>
      </c>
      <c r="C262" s="20" t="s">
        <v>2010</v>
      </c>
      <c r="D262" t="s">
        <v>2000</v>
      </c>
    </row>
    <row r="263" spans="1:4">
      <c r="A263" s="1">
        <v>5155</v>
      </c>
      <c r="B263" t="s">
        <v>2261</v>
      </c>
      <c r="C263" s="20" t="s">
        <v>2010</v>
      </c>
      <c r="D263" t="s">
        <v>2000</v>
      </c>
    </row>
    <row r="264" spans="1:4">
      <c r="A264" s="1">
        <v>5156</v>
      </c>
      <c r="B264" t="s">
        <v>2262</v>
      </c>
      <c r="C264" s="20" t="s">
        <v>2010</v>
      </c>
      <c r="D264" t="s">
        <v>2000</v>
      </c>
    </row>
    <row r="265" spans="1:4">
      <c r="A265" s="1">
        <v>5157</v>
      </c>
      <c r="B265" t="s">
        <v>2263</v>
      </c>
      <c r="C265" s="20" t="s">
        <v>2010</v>
      </c>
      <c r="D265" t="s">
        <v>2000</v>
      </c>
    </row>
    <row r="266" spans="1:4">
      <c r="A266" s="1">
        <v>5158</v>
      </c>
      <c r="B266" t="s">
        <v>2264</v>
      </c>
      <c r="C266" s="20" t="s">
        <v>2010</v>
      </c>
      <c r="D266" t="s">
        <v>2000</v>
      </c>
    </row>
    <row r="267" spans="1:4">
      <c r="A267" s="1">
        <v>5159</v>
      </c>
      <c r="B267" t="s">
        <v>2265</v>
      </c>
      <c r="C267" s="20" t="s">
        <v>2010</v>
      </c>
      <c r="D267" t="s">
        <v>2000</v>
      </c>
    </row>
    <row r="268" spans="1:4">
      <c r="A268" s="1">
        <v>5160</v>
      </c>
      <c r="B268" t="s">
        <v>2266</v>
      </c>
      <c r="C268" s="20" t="s">
        <v>2010</v>
      </c>
      <c r="D268" t="s">
        <v>2000</v>
      </c>
    </row>
    <row r="269" spans="1:4">
      <c r="A269" s="1">
        <v>5161</v>
      </c>
      <c r="B269" t="s">
        <v>2267</v>
      </c>
      <c r="C269" s="20" t="s">
        <v>2010</v>
      </c>
      <c r="D269" t="s">
        <v>2000</v>
      </c>
    </row>
    <row r="270" spans="1:4">
      <c r="A270" s="1">
        <v>5162</v>
      </c>
      <c r="B270" t="s">
        <v>2268</v>
      </c>
      <c r="C270" s="20" t="s">
        <v>2010</v>
      </c>
      <c r="D270" t="s">
        <v>2000</v>
      </c>
    </row>
    <row r="271" spans="1:4">
      <c r="A271" s="1">
        <v>5163</v>
      </c>
      <c r="B271" t="s">
        <v>2269</v>
      </c>
      <c r="C271" s="20" t="s">
        <v>2010</v>
      </c>
      <c r="D271" t="s">
        <v>2000</v>
      </c>
    </row>
    <row r="272" spans="1:4">
      <c r="A272" s="1">
        <v>5164</v>
      </c>
      <c r="B272" t="s">
        <v>2270</v>
      </c>
      <c r="C272" s="20" t="s">
        <v>2010</v>
      </c>
      <c r="D272" t="s">
        <v>2000</v>
      </c>
    </row>
    <row r="273" spans="1:4">
      <c r="A273" s="1">
        <v>5165</v>
      </c>
      <c r="B273" t="s">
        <v>2271</v>
      </c>
      <c r="C273" s="20" t="s">
        <v>2010</v>
      </c>
      <c r="D273" t="s">
        <v>2000</v>
      </c>
    </row>
    <row r="274" spans="1:4">
      <c r="A274" s="1">
        <v>5166</v>
      </c>
      <c r="B274" t="s">
        <v>2272</v>
      </c>
      <c r="C274" s="20" t="s">
        <v>2010</v>
      </c>
      <c r="D274" t="s">
        <v>2000</v>
      </c>
    </row>
    <row r="275" spans="1:4">
      <c r="A275" s="1">
        <v>5167</v>
      </c>
      <c r="B275" t="s">
        <v>2273</v>
      </c>
      <c r="C275" s="20" t="s">
        <v>2010</v>
      </c>
      <c r="D275" t="s">
        <v>2000</v>
      </c>
    </row>
    <row r="276" spans="1:4">
      <c r="A276" s="1">
        <v>5168</v>
      </c>
      <c r="B276" t="s">
        <v>2274</v>
      </c>
      <c r="C276" s="20" t="s">
        <v>2010</v>
      </c>
      <c r="D276" t="s">
        <v>2000</v>
      </c>
    </row>
    <row r="277" spans="1:4">
      <c r="A277" s="1">
        <v>5169</v>
      </c>
      <c r="B277" t="s">
        <v>2275</v>
      </c>
      <c r="C277" s="20" t="s">
        <v>2010</v>
      </c>
      <c r="D277" t="s">
        <v>2000</v>
      </c>
    </row>
    <row r="278" spans="1:4">
      <c r="A278" s="1">
        <v>5170</v>
      </c>
      <c r="B278" t="s">
        <v>2276</v>
      </c>
      <c r="C278" s="20" t="s">
        <v>2010</v>
      </c>
      <c r="D278" t="s">
        <v>2000</v>
      </c>
    </row>
    <row r="279" spans="1:4">
      <c r="A279" s="1">
        <v>5171</v>
      </c>
      <c r="B279" t="s">
        <v>2277</v>
      </c>
      <c r="C279" s="20" t="s">
        <v>2010</v>
      </c>
      <c r="D279" t="s">
        <v>2000</v>
      </c>
    </row>
    <row r="280" spans="1:4">
      <c r="A280" s="1">
        <v>5172</v>
      </c>
      <c r="B280" t="s">
        <v>2278</v>
      </c>
      <c r="C280" s="20" t="s">
        <v>2010</v>
      </c>
      <c r="D280" t="s">
        <v>2000</v>
      </c>
    </row>
    <row r="281" spans="1:4">
      <c r="A281" s="1">
        <v>5173</v>
      </c>
      <c r="B281" t="s">
        <v>2279</v>
      </c>
      <c r="C281" s="20" t="s">
        <v>2010</v>
      </c>
      <c r="D281" t="s">
        <v>2000</v>
      </c>
    </row>
    <row r="282" spans="1:4">
      <c r="A282" s="1">
        <v>5174</v>
      </c>
      <c r="B282" t="s">
        <v>2280</v>
      </c>
      <c r="C282" s="20" t="s">
        <v>2010</v>
      </c>
      <c r="D282" t="s">
        <v>2000</v>
      </c>
    </row>
    <row r="283" spans="1:4">
      <c r="A283" s="1">
        <v>5175</v>
      </c>
      <c r="B283" t="s">
        <v>2281</v>
      </c>
      <c r="C283" s="20" t="s">
        <v>2010</v>
      </c>
      <c r="D283" t="s">
        <v>2000</v>
      </c>
    </row>
    <row r="284" spans="1:4">
      <c r="A284" s="1">
        <v>5176</v>
      </c>
      <c r="B284" t="s">
        <v>2282</v>
      </c>
      <c r="C284" s="20" t="s">
        <v>2010</v>
      </c>
      <c r="D284" t="s">
        <v>2000</v>
      </c>
    </row>
    <row r="285" spans="1:4">
      <c r="A285" s="1">
        <v>5177</v>
      </c>
      <c r="B285" t="s">
        <v>2283</v>
      </c>
      <c r="C285" s="20" t="s">
        <v>2010</v>
      </c>
      <c r="D285" t="s">
        <v>2000</v>
      </c>
    </row>
    <row r="286" spans="1:4">
      <c r="A286" s="1">
        <v>5178</v>
      </c>
      <c r="B286" t="s">
        <v>2284</v>
      </c>
      <c r="C286" s="20" t="s">
        <v>2010</v>
      </c>
      <c r="D286" t="s">
        <v>2000</v>
      </c>
    </row>
    <row r="287" spans="1:4">
      <c r="A287" s="1">
        <v>5179</v>
      </c>
      <c r="B287" t="s">
        <v>2285</v>
      </c>
      <c r="C287" s="20" t="s">
        <v>2010</v>
      </c>
      <c r="D287" t="s">
        <v>2000</v>
      </c>
    </row>
    <row r="288" spans="1:4">
      <c r="A288" s="1">
        <v>5180</v>
      </c>
      <c r="B288" t="s">
        <v>2286</v>
      </c>
      <c r="C288" s="20" t="s">
        <v>2010</v>
      </c>
      <c r="D288" t="s">
        <v>2000</v>
      </c>
    </row>
    <row r="289" spans="1:4">
      <c r="A289" s="1">
        <v>5181</v>
      </c>
      <c r="B289" t="s">
        <v>2287</v>
      </c>
      <c r="C289" s="20" t="s">
        <v>2010</v>
      </c>
      <c r="D289" t="s">
        <v>2000</v>
      </c>
    </row>
    <row r="290" spans="1:4">
      <c r="A290" s="1">
        <v>5182</v>
      </c>
      <c r="B290" t="s">
        <v>2288</v>
      </c>
      <c r="C290" s="20" t="s">
        <v>2010</v>
      </c>
      <c r="D290" t="s">
        <v>2000</v>
      </c>
    </row>
    <row r="291" spans="1:4">
      <c r="A291" s="1">
        <v>5183</v>
      </c>
      <c r="B291" t="s">
        <v>2289</v>
      </c>
      <c r="C291" s="20" t="s">
        <v>2010</v>
      </c>
      <c r="D291" t="s">
        <v>2000</v>
      </c>
    </row>
    <row r="292" spans="1:4">
      <c r="A292" s="1">
        <v>5184</v>
      </c>
      <c r="B292" t="s">
        <v>2290</v>
      </c>
      <c r="C292" s="20" t="s">
        <v>2010</v>
      </c>
      <c r="D292" t="s">
        <v>2000</v>
      </c>
    </row>
    <row r="293" spans="1:4">
      <c r="A293" s="1">
        <v>5185</v>
      </c>
      <c r="B293" t="s">
        <v>2291</v>
      </c>
      <c r="C293" s="20" t="s">
        <v>2010</v>
      </c>
      <c r="D293" t="s">
        <v>2000</v>
      </c>
    </row>
    <row r="294" spans="1:4">
      <c r="A294" s="1">
        <v>5186</v>
      </c>
      <c r="B294" t="s">
        <v>2292</v>
      </c>
      <c r="C294" s="20" t="s">
        <v>2010</v>
      </c>
      <c r="D294" t="s">
        <v>2000</v>
      </c>
    </row>
    <row r="295" spans="1:4">
      <c r="A295" s="1">
        <v>5187</v>
      </c>
      <c r="B295" t="s">
        <v>2293</v>
      </c>
      <c r="C295" s="20" t="s">
        <v>2010</v>
      </c>
      <c r="D295" t="s">
        <v>2000</v>
      </c>
    </row>
    <row r="296" spans="1:4">
      <c r="A296" s="1">
        <v>5188</v>
      </c>
      <c r="B296" t="s">
        <v>2294</v>
      </c>
      <c r="C296" s="20" t="s">
        <v>2010</v>
      </c>
      <c r="D296" t="s">
        <v>2000</v>
      </c>
    </row>
    <row r="297" spans="1:4">
      <c r="A297" s="1">
        <v>5189</v>
      </c>
      <c r="B297" t="s">
        <v>2295</v>
      </c>
      <c r="C297" s="20" t="s">
        <v>2010</v>
      </c>
      <c r="D297" t="s">
        <v>2000</v>
      </c>
    </row>
    <row r="298" spans="1:4">
      <c r="A298" s="1">
        <v>5190</v>
      </c>
      <c r="B298" t="s">
        <v>2296</v>
      </c>
      <c r="C298" s="20" t="s">
        <v>2010</v>
      </c>
      <c r="D298" t="s">
        <v>2000</v>
      </c>
    </row>
    <row r="299" spans="1:4">
      <c r="A299" s="1">
        <v>5191</v>
      </c>
      <c r="B299" t="s">
        <v>2297</v>
      </c>
      <c r="C299" s="20" t="s">
        <v>2010</v>
      </c>
      <c r="D299" t="s">
        <v>2000</v>
      </c>
    </row>
    <row r="300" spans="1:4">
      <c r="A300" s="1">
        <v>5192</v>
      </c>
      <c r="B300" t="s">
        <v>2298</v>
      </c>
      <c r="C300" s="20" t="s">
        <v>2010</v>
      </c>
      <c r="D300" t="s">
        <v>2000</v>
      </c>
    </row>
    <row r="301" spans="1:4">
      <c r="A301" s="1">
        <v>5193</v>
      </c>
      <c r="B301" t="s">
        <v>2299</v>
      </c>
      <c r="C301" s="20" t="s">
        <v>2010</v>
      </c>
      <c r="D301" t="s">
        <v>2000</v>
      </c>
    </row>
    <row r="302" spans="1:4">
      <c r="A302" s="1">
        <v>5194</v>
      </c>
      <c r="B302" t="s">
        <v>2300</v>
      </c>
      <c r="C302" s="20" t="s">
        <v>2010</v>
      </c>
      <c r="D302" t="s">
        <v>2000</v>
      </c>
    </row>
    <row r="303" spans="1:4">
      <c r="A303" s="1">
        <v>5196</v>
      </c>
      <c r="B303" t="s">
        <v>2301</v>
      </c>
      <c r="C303" s="20" t="s">
        <v>2010</v>
      </c>
      <c r="D303" t="s">
        <v>2000</v>
      </c>
    </row>
    <row r="304" spans="1:4">
      <c r="A304" s="1">
        <v>5197</v>
      </c>
      <c r="B304" t="s">
        <v>2302</v>
      </c>
      <c r="C304" s="20" t="s">
        <v>2010</v>
      </c>
      <c r="D304" t="s">
        <v>2000</v>
      </c>
    </row>
    <row r="305" spans="1:4">
      <c r="A305" s="1">
        <v>5198</v>
      </c>
      <c r="B305" t="s">
        <v>2303</v>
      </c>
      <c r="C305" s="20" t="s">
        <v>2010</v>
      </c>
      <c r="D305" t="s">
        <v>2000</v>
      </c>
    </row>
    <row r="306" spans="1:4">
      <c r="A306" s="1">
        <v>5199</v>
      </c>
      <c r="B306" t="s">
        <v>2304</v>
      </c>
      <c r="C306" s="20" t="s">
        <v>2010</v>
      </c>
      <c r="D306" t="s">
        <v>2000</v>
      </c>
    </row>
    <row r="307" spans="1:4">
      <c r="A307" s="1">
        <v>5200</v>
      </c>
      <c r="B307" t="s">
        <v>2305</v>
      </c>
      <c r="C307" s="20" t="s">
        <v>2010</v>
      </c>
      <c r="D307" t="s">
        <v>2000</v>
      </c>
    </row>
    <row r="308" spans="1:4">
      <c r="A308" s="1">
        <v>5201</v>
      </c>
      <c r="B308" t="s">
        <v>2306</v>
      </c>
      <c r="C308" s="20" t="s">
        <v>2010</v>
      </c>
      <c r="D308" t="s">
        <v>2000</v>
      </c>
    </row>
    <row r="309" spans="1:4">
      <c r="A309" s="1">
        <v>5202</v>
      </c>
      <c r="B309" t="s">
        <v>2307</v>
      </c>
      <c r="C309" s="20" t="s">
        <v>2010</v>
      </c>
      <c r="D309" t="s">
        <v>2000</v>
      </c>
    </row>
    <row r="310" spans="1:4">
      <c r="A310" s="1">
        <v>5203</v>
      </c>
      <c r="B310" t="s">
        <v>2308</v>
      </c>
      <c r="C310" s="20" t="s">
        <v>2010</v>
      </c>
      <c r="D310" t="s">
        <v>2000</v>
      </c>
    </row>
    <row r="311" spans="1:4">
      <c r="A311" s="1">
        <v>5205</v>
      </c>
      <c r="B311" t="s">
        <v>2309</v>
      </c>
      <c r="C311" s="20" t="s">
        <v>2010</v>
      </c>
      <c r="D311" t="s">
        <v>2310</v>
      </c>
    </row>
    <row r="312" spans="1:4">
      <c r="A312" s="1">
        <v>5206</v>
      </c>
      <c r="B312" t="s">
        <v>2311</v>
      </c>
      <c r="C312" s="20" t="s">
        <v>2010</v>
      </c>
      <c r="D312" t="s">
        <v>2310</v>
      </c>
    </row>
    <row r="313" spans="1:4">
      <c r="A313" s="1">
        <v>5207</v>
      </c>
      <c r="B313" t="s">
        <v>2312</v>
      </c>
      <c r="C313" s="20" t="s">
        <v>2010</v>
      </c>
      <c r="D313" t="s">
        <v>2310</v>
      </c>
    </row>
    <row r="314" spans="1:4">
      <c r="A314" s="1">
        <v>5208</v>
      </c>
      <c r="B314" t="s">
        <v>2313</v>
      </c>
      <c r="C314" s="20" t="s">
        <v>2010</v>
      </c>
      <c r="D314" t="s">
        <v>2310</v>
      </c>
    </row>
    <row r="315" spans="1:4">
      <c r="A315" s="1">
        <v>5209</v>
      </c>
      <c r="B315" t="s">
        <v>2314</v>
      </c>
      <c r="C315" s="20" t="s">
        <v>2010</v>
      </c>
      <c r="D315" t="s">
        <v>2310</v>
      </c>
    </row>
    <row r="316" spans="1:4">
      <c r="A316" s="1">
        <v>5210</v>
      </c>
      <c r="B316" t="s">
        <v>2315</v>
      </c>
      <c r="C316" s="20" t="s">
        <v>2010</v>
      </c>
      <c r="D316" t="s">
        <v>2310</v>
      </c>
    </row>
    <row r="317" spans="1:4">
      <c r="A317" s="1">
        <v>5211</v>
      </c>
      <c r="B317" t="s">
        <v>2316</v>
      </c>
      <c r="C317" s="20" t="s">
        <v>2010</v>
      </c>
      <c r="D317" t="s">
        <v>2310</v>
      </c>
    </row>
    <row r="318" spans="1:4">
      <c r="A318" s="1">
        <v>5212</v>
      </c>
      <c r="B318" t="s">
        <v>2317</v>
      </c>
      <c r="C318" s="20" t="s">
        <v>2010</v>
      </c>
      <c r="D318" t="s">
        <v>2310</v>
      </c>
    </row>
    <row r="319" spans="1:4">
      <c r="A319" s="1">
        <v>5213</v>
      </c>
      <c r="B319" t="s">
        <v>2318</v>
      </c>
      <c r="C319" s="20" t="s">
        <v>2010</v>
      </c>
      <c r="D319" t="s">
        <v>2310</v>
      </c>
    </row>
    <row r="320" spans="1:4">
      <c r="A320" s="1">
        <v>5250</v>
      </c>
      <c r="B320" t="s">
        <v>2319</v>
      </c>
      <c r="C320" s="20" t="s">
        <v>2010</v>
      </c>
      <c r="D320" t="s">
        <v>2000</v>
      </c>
    </row>
    <row r="321" spans="1:4">
      <c r="A321" s="1">
        <v>5257</v>
      </c>
      <c r="B321" t="s">
        <v>2320</v>
      </c>
      <c r="C321" s="20" t="s">
        <v>2010</v>
      </c>
      <c r="D321" t="s">
        <v>2000</v>
      </c>
    </row>
    <row r="322" spans="1:4">
      <c r="A322" s="1">
        <v>5258</v>
      </c>
      <c r="B322" t="s">
        <v>2321</v>
      </c>
      <c r="C322" s="20" t="s">
        <v>2010</v>
      </c>
      <c r="D322" t="s">
        <v>2000</v>
      </c>
    </row>
    <row r="323" spans="1:4">
      <c r="A323" s="1">
        <v>5300</v>
      </c>
      <c r="B323" t="s">
        <v>2322</v>
      </c>
      <c r="C323" s="20" t="s">
        <v>2010</v>
      </c>
      <c r="D323" t="s">
        <v>2000</v>
      </c>
    </row>
    <row r="324" spans="1:4">
      <c r="A324" s="1">
        <v>5301</v>
      </c>
      <c r="B324" t="s">
        <v>2323</v>
      </c>
      <c r="C324" s="20" t="s">
        <v>2010</v>
      </c>
      <c r="D324" t="s">
        <v>2000</v>
      </c>
    </row>
    <row r="325" spans="1:4">
      <c r="A325" s="1">
        <v>5305</v>
      </c>
      <c r="B325" t="s">
        <v>2324</v>
      </c>
      <c r="C325" s="20" t="s">
        <v>2010</v>
      </c>
      <c r="D325" t="s">
        <v>2000</v>
      </c>
    </row>
    <row r="326" spans="1:4">
      <c r="A326" s="1">
        <v>5307</v>
      </c>
      <c r="B326" t="s">
        <v>2325</v>
      </c>
      <c r="C326" s="20" t="s">
        <v>2010</v>
      </c>
      <c r="D326" t="s">
        <v>2000</v>
      </c>
    </row>
    <row r="327" spans="1:4">
      <c r="A327" s="1">
        <v>5308</v>
      </c>
      <c r="B327" t="s">
        <v>2326</v>
      </c>
      <c r="C327" s="20" t="s">
        <v>2010</v>
      </c>
      <c r="D327" t="s">
        <v>2000</v>
      </c>
    </row>
    <row r="328" spans="1:4">
      <c r="A328" s="1">
        <v>5309</v>
      </c>
      <c r="B328" t="s">
        <v>2327</v>
      </c>
      <c r="C328" s="20" t="s">
        <v>2010</v>
      </c>
      <c r="D328" t="s">
        <v>2000</v>
      </c>
    </row>
    <row r="329" spans="1:4">
      <c r="A329" s="1">
        <v>5310</v>
      </c>
      <c r="B329" t="s">
        <v>2328</v>
      </c>
      <c r="C329" s="20" t="s">
        <v>2010</v>
      </c>
      <c r="D329" t="s">
        <v>2000</v>
      </c>
    </row>
    <row r="330" spans="1:4">
      <c r="A330" s="1">
        <v>5311</v>
      </c>
      <c r="B330" t="s">
        <v>2329</v>
      </c>
      <c r="C330" s="20" t="s">
        <v>2010</v>
      </c>
      <c r="D330" t="s">
        <v>2000</v>
      </c>
    </row>
    <row r="331" spans="1:4">
      <c r="A331" s="1">
        <v>5312</v>
      </c>
      <c r="B331" t="s">
        <v>2330</v>
      </c>
      <c r="C331" s="20" t="s">
        <v>2010</v>
      </c>
      <c r="D331" t="s">
        <v>2000</v>
      </c>
    </row>
    <row r="332" spans="1:4">
      <c r="A332" s="1">
        <v>5313</v>
      </c>
      <c r="B332" t="s">
        <v>2331</v>
      </c>
      <c r="C332" s="20" t="s">
        <v>2010</v>
      </c>
      <c r="D332" t="s">
        <v>2000</v>
      </c>
    </row>
    <row r="333" spans="1:4">
      <c r="A333" s="1">
        <v>5314</v>
      </c>
      <c r="B333" t="s">
        <v>2332</v>
      </c>
      <c r="C333" s="20" t="s">
        <v>2010</v>
      </c>
      <c r="D333" t="s">
        <v>2000</v>
      </c>
    </row>
    <row r="334" spans="1:4">
      <c r="A334" s="1">
        <v>5315</v>
      </c>
      <c r="B334" t="s">
        <v>2333</v>
      </c>
      <c r="C334" s="20" t="s">
        <v>2010</v>
      </c>
      <c r="D334" t="s">
        <v>2000</v>
      </c>
    </row>
    <row r="335" spans="1:4">
      <c r="A335" s="1">
        <v>5316</v>
      </c>
      <c r="B335" t="s">
        <v>2334</v>
      </c>
      <c r="C335" s="20" t="s">
        <v>2010</v>
      </c>
      <c r="D335" t="s">
        <v>2000</v>
      </c>
    </row>
    <row r="336" spans="1:4">
      <c r="A336" s="1">
        <v>5317</v>
      </c>
      <c r="B336" t="s">
        <v>2335</v>
      </c>
      <c r="C336" s="20" t="s">
        <v>2010</v>
      </c>
      <c r="D336" t="s">
        <v>2000</v>
      </c>
    </row>
    <row r="337" spans="1:4">
      <c r="A337" s="1">
        <v>5318</v>
      </c>
      <c r="B337" t="s">
        <v>2336</v>
      </c>
      <c r="C337" s="20" t="s">
        <v>2010</v>
      </c>
      <c r="D337" t="s">
        <v>2000</v>
      </c>
    </row>
    <row r="338" spans="1:4">
      <c r="A338" s="1">
        <v>5319</v>
      </c>
      <c r="B338" t="s">
        <v>2337</v>
      </c>
      <c r="C338" s="20" t="s">
        <v>2010</v>
      </c>
      <c r="D338" t="s">
        <v>2000</v>
      </c>
    </row>
    <row r="339" spans="1:4">
      <c r="A339" s="1">
        <v>5320</v>
      </c>
      <c r="B339" t="s">
        <v>2338</v>
      </c>
      <c r="C339" s="20" t="s">
        <v>2010</v>
      </c>
      <c r="D339" t="s">
        <v>2000</v>
      </c>
    </row>
    <row r="340" spans="1:4">
      <c r="A340" s="1">
        <v>5321</v>
      </c>
      <c r="B340" t="s">
        <v>2339</v>
      </c>
      <c r="C340" s="20" t="s">
        <v>2010</v>
      </c>
      <c r="D340" t="s">
        <v>2000</v>
      </c>
    </row>
    <row r="341" spans="1:4">
      <c r="A341" s="1">
        <v>5322</v>
      </c>
      <c r="B341" t="s">
        <v>2340</v>
      </c>
      <c r="C341" s="20" t="s">
        <v>2010</v>
      </c>
      <c r="D341" t="s">
        <v>2000</v>
      </c>
    </row>
    <row r="342" spans="1:4">
      <c r="A342" s="1">
        <v>5323</v>
      </c>
      <c r="B342" t="s">
        <v>2341</v>
      </c>
      <c r="C342" s="20" t="s">
        <v>2010</v>
      </c>
      <c r="D342" t="s">
        <v>2000</v>
      </c>
    </row>
    <row r="343" spans="1:4">
      <c r="A343" s="1">
        <v>5324</v>
      </c>
      <c r="B343" t="s">
        <v>2342</v>
      </c>
      <c r="C343" s="20" t="s">
        <v>2010</v>
      </c>
      <c r="D343" t="s">
        <v>2000</v>
      </c>
    </row>
    <row r="344" spans="1:4">
      <c r="A344" s="1">
        <v>5325</v>
      </c>
      <c r="B344" t="s">
        <v>2343</v>
      </c>
      <c r="C344" s="20" t="s">
        <v>2010</v>
      </c>
      <c r="D344" t="s">
        <v>2000</v>
      </c>
    </row>
    <row r="345" spans="1:4">
      <c r="A345" s="1">
        <v>5327</v>
      </c>
      <c r="B345" t="s">
        <v>2344</v>
      </c>
      <c r="C345" s="20" t="s">
        <v>2010</v>
      </c>
      <c r="D345" t="s">
        <v>2000</v>
      </c>
    </row>
    <row r="346" spans="1:4">
      <c r="A346" s="1">
        <v>5328</v>
      </c>
      <c r="B346" t="s">
        <v>2345</v>
      </c>
      <c r="C346" s="20" t="s">
        <v>2010</v>
      </c>
      <c r="D346" t="s">
        <v>2000</v>
      </c>
    </row>
    <row r="347" spans="1:4">
      <c r="A347" s="1">
        <v>5329</v>
      </c>
      <c r="B347" t="s">
        <v>2346</v>
      </c>
      <c r="C347" s="20" t="s">
        <v>2010</v>
      </c>
      <c r="D347" t="s">
        <v>2000</v>
      </c>
    </row>
    <row r="348" spans="1:4">
      <c r="A348" s="1">
        <v>5330</v>
      </c>
      <c r="B348" t="s">
        <v>2347</v>
      </c>
      <c r="C348" s="20" t="s">
        <v>2010</v>
      </c>
      <c r="D348" t="s">
        <v>2000</v>
      </c>
    </row>
    <row r="349" spans="1:4">
      <c r="A349" s="1">
        <v>5331</v>
      </c>
      <c r="B349" t="s">
        <v>2348</v>
      </c>
      <c r="C349" s="20" t="s">
        <v>2010</v>
      </c>
      <c r="D349" t="s">
        <v>2000</v>
      </c>
    </row>
    <row r="350" spans="1:4">
      <c r="A350" s="1">
        <v>5332</v>
      </c>
      <c r="B350" t="s">
        <v>2349</v>
      </c>
      <c r="C350" s="20" t="s">
        <v>2010</v>
      </c>
      <c r="D350" t="s">
        <v>2000</v>
      </c>
    </row>
    <row r="351" spans="1:4">
      <c r="A351" s="1">
        <v>5333</v>
      </c>
      <c r="B351" t="s">
        <v>2350</v>
      </c>
      <c r="C351" s="20" t="s">
        <v>2010</v>
      </c>
      <c r="D351" t="s">
        <v>2000</v>
      </c>
    </row>
    <row r="352" spans="1:4">
      <c r="A352" s="1">
        <v>5334</v>
      </c>
      <c r="B352" t="s">
        <v>2351</v>
      </c>
      <c r="C352" s="20" t="s">
        <v>2010</v>
      </c>
      <c r="D352" t="s">
        <v>2000</v>
      </c>
    </row>
    <row r="353" spans="1:4">
      <c r="A353" s="1">
        <v>5335</v>
      </c>
      <c r="B353" t="s">
        <v>2352</v>
      </c>
      <c r="C353" s="20" t="s">
        <v>2010</v>
      </c>
      <c r="D353" t="s">
        <v>2000</v>
      </c>
    </row>
    <row r="354" spans="1:4">
      <c r="A354" s="1">
        <v>5336</v>
      </c>
      <c r="B354" t="s">
        <v>2353</v>
      </c>
      <c r="C354" s="20" t="s">
        <v>2010</v>
      </c>
      <c r="D354" t="s">
        <v>2000</v>
      </c>
    </row>
    <row r="355" spans="1:4">
      <c r="A355" s="1">
        <v>5350</v>
      </c>
      <c r="B355" t="s">
        <v>2354</v>
      </c>
      <c r="C355" s="20" t="s">
        <v>2010</v>
      </c>
      <c r="D355" t="s">
        <v>2000</v>
      </c>
    </row>
    <row r="356" spans="1:4">
      <c r="A356" s="1">
        <v>5400</v>
      </c>
      <c r="B356" t="s">
        <v>2355</v>
      </c>
      <c r="C356" s="20" t="s">
        <v>2010</v>
      </c>
      <c r="D356" t="s">
        <v>2000</v>
      </c>
    </row>
    <row r="357" spans="1:4">
      <c r="A357" s="1">
        <v>5401</v>
      </c>
      <c r="B357" t="s">
        <v>2356</v>
      </c>
      <c r="C357" s="20" t="s">
        <v>2010</v>
      </c>
      <c r="D357" t="s">
        <v>2000</v>
      </c>
    </row>
    <row r="358" spans="1:4">
      <c r="A358" s="1">
        <v>5403</v>
      </c>
      <c r="B358" t="s">
        <v>2357</v>
      </c>
      <c r="C358" s="20" t="s">
        <v>2010</v>
      </c>
      <c r="D358" t="s">
        <v>2000</v>
      </c>
    </row>
    <row r="359" spans="1:4">
      <c r="A359" s="1">
        <v>5405</v>
      </c>
      <c r="B359" t="s">
        <v>2358</v>
      </c>
      <c r="C359" s="20" t="s">
        <v>2010</v>
      </c>
      <c r="D359" t="s">
        <v>2000</v>
      </c>
    </row>
    <row r="360" spans="1:4">
      <c r="A360" s="1">
        <v>5406</v>
      </c>
      <c r="B360" t="s">
        <v>2359</v>
      </c>
      <c r="C360" s="20" t="s">
        <v>2010</v>
      </c>
      <c r="D360" t="s">
        <v>2000</v>
      </c>
    </row>
    <row r="361" spans="1:4">
      <c r="A361" s="1">
        <v>5407</v>
      </c>
      <c r="B361" t="s">
        <v>2360</v>
      </c>
      <c r="C361" s="20" t="s">
        <v>2010</v>
      </c>
      <c r="D361" t="s">
        <v>2000</v>
      </c>
    </row>
    <row r="362" spans="1:4">
      <c r="A362" s="1">
        <v>5408</v>
      </c>
      <c r="B362" t="s">
        <v>2361</v>
      </c>
      <c r="C362" s="20" t="s">
        <v>2010</v>
      </c>
      <c r="D362" t="s">
        <v>2000</v>
      </c>
    </row>
    <row r="363" spans="1:4">
      <c r="A363" s="1">
        <v>5409</v>
      </c>
      <c r="B363" t="s">
        <v>2362</v>
      </c>
      <c r="C363" s="20" t="s">
        <v>2010</v>
      </c>
      <c r="D363" t="s">
        <v>2000</v>
      </c>
    </row>
    <row r="364" spans="1:4">
      <c r="A364" s="1">
        <v>5410</v>
      </c>
      <c r="B364" t="s">
        <v>2363</v>
      </c>
      <c r="C364" s="20" t="s">
        <v>2010</v>
      </c>
      <c r="D364" t="s">
        <v>2000</v>
      </c>
    </row>
    <row r="365" spans="1:4">
      <c r="A365" s="1">
        <v>5500</v>
      </c>
      <c r="B365" t="s">
        <v>2364</v>
      </c>
      <c r="C365" s="20" t="s">
        <v>2010</v>
      </c>
      <c r="D365" t="s">
        <v>2000</v>
      </c>
    </row>
    <row r="366" spans="1:4">
      <c r="A366" s="1">
        <v>5501</v>
      </c>
      <c r="B366" t="s">
        <v>2365</v>
      </c>
      <c r="C366" s="20" t="s">
        <v>2010</v>
      </c>
      <c r="D366" t="s">
        <v>2000</v>
      </c>
    </row>
    <row r="367" spans="1:4">
      <c r="A367" s="1">
        <v>5502</v>
      </c>
      <c r="B367" t="s">
        <v>2366</v>
      </c>
      <c r="C367" s="20" t="s">
        <v>2010</v>
      </c>
      <c r="D367" t="s">
        <v>2000</v>
      </c>
    </row>
    <row r="368" spans="1:4">
      <c r="A368" s="1">
        <v>5503</v>
      </c>
      <c r="B368" t="s">
        <v>2367</v>
      </c>
      <c r="C368" s="20" t="s">
        <v>2010</v>
      </c>
      <c r="D368" t="s">
        <v>2000</v>
      </c>
    </row>
    <row r="369" spans="1:4">
      <c r="A369" s="1">
        <v>5504</v>
      </c>
      <c r="B369" t="s">
        <v>2368</v>
      </c>
      <c r="C369" s="20" t="s">
        <v>2010</v>
      </c>
      <c r="D369" t="s">
        <v>2000</v>
      </c>
    </row>
    <row r="370" spans="1:4">
      <c r="A370" s="1">
        <v>5505</v>
      </c>
      <c r="B370" t="s">
        <v>2369</v>
      </c>
      <c r="C370" s="20" t="s">
        <v>2010</v>
      </c>
      <c r="D370" t="s">
        <v>2000</v>
      </c>
    </row>
    <row r="371" spans="1:4">
      <c r="A371" s="1">
        <v>5507</v>
      </c>
      <c r="B371" t="s">
        <v>2370</v>
      </c>
      <c r="C371" s="20" t="s">
        <v>2010</v>
      </c>
      <c r="D371" t="s">
        <v>2000</v>
      </c>
    </row>
    <row r="372" spans="1:4">
      <c r="A372" s="1">
        <v>5508</v>
      </c>
      <c r="B372" t="s">
        <v>2371</v>
      </c>
      <c r="C372" s="20" t="s">
        <v>2010</v>
      </c>
      <c r="D372" t="s">
        <v>2000</v>
      </c>
    </row>
    <row r="373" spans="1:4">
      <c r="A373" s="1">
        <v>5509</v>
      </c>
      <c r="B373" t="s">
        <v>2372</v>
      </c>
      <c r="C373" s="20" t="s">
        <v>2010</v>
      </c>
      <c r="D373" t="s">
        <v>2000</v>
      </c>
    </row>
    <row r="374" spans="1:4">
      <c r="A374" s="1">
        <v>5510</v>
      </c>
      <c r="B374" t="s">
        <v>2373</v>
      </c>
      <c r="C374" s="20" t="s">
        <v>2010</v>
      </c>
      <c r="D374" t="s">
        <v>2000</v>
      </c>
    </row>
    <row r="375" spans="1:4">
      <c r="A375" s="1">
        <v>5511</v>
      </c>
      <c r="B375" t="s">
        <v>2374</v>
      </c>
      <c r="C375" s="20" t="s">
        <v>2010</v>
      </c>
      <c r="D375" t="s">
        <v>2000</v>
      </c>
    </row>
    <row r="376" spans="1:4">
      <c r="A376" s="1">
        <v>5512</v>
      </c>
      <c r="B376" t="s">
        <v>2375</v>
      </c>
      <c r="C376" s="20" t="s">
        <v>2010</v>
      </c>
      <c r="D376" t="s">
        <v>2000</v>
      </c>
    </row>
    <row r="377" spans="1:4">
      <c r="A377" s="1">
        <v>5513</v>
      </c>
      <c r="B377" t="s">
        <v>2376</v>
      </c>
      <c r="C377" s="20" t="s">
        <v>2010</v>
      </c>
      <c r="D377" t="s">
        <v>2000</v>
      </c>
    </row>
    <row r="378" spans="1:4">
      <c r="A378" s="1">
        <v>5514</v>
      </c>
      <c r="B378" t="s">
        <v>2377</v>
      </c>
      <c r="C378" s="20" t="s">
        <v>2010</v>
      </c>
      <c r="D378" t="s">
        <v>2000</v>
      </c>
    </row>
    <row r="379" spans="1:4">
      <c r="A379" s="1">
        <v>5515</v>
      </c>
      <c r="B379" t="s">
        <v>2378</v>
      </c>
      <c r="C379" s="20" t="s">
        <v>2010</v>
      </c>
      <c r="D379" t="s">
        <v>2000</v>
      </c>
    </row>
    <row r="380" spans="1:4">
      <c r="A380" s="1">
        <v>5516</v>
      </c>
      <c r="B380" t="s">
        <v>2379</v>
      </c>
      <c r="C380" s="20" t="s">
        <v>2010</v>
      </c>
      <c r="D380" t="s">
        <v>2000</v>
      </c>
    </row>
    <row r="381" spans="1:4">
      <c r="A381" s="1">
        <v>5517</v>
      </c>
      <c r="B381" t="s">
        <v>2380</v>
      </c>
      <c r="C381" s="20" t="s">
        <v>2010</v>
      </c>
      <c r="D381" t="s">
        <v>2000</v>
      </c>
    </row>
    <row r="382" spans="1:4">
      <c r="A382" s="1">
        <v>5518</v>
      </c>
      <c r="B382" t="s">
        <v>2381</v>
      </c>
      <c r="C382" s="20" t="s">
        <v>2010</v>
      </c>
      <c r="D382" t="s">
        <v>2000</v>
      </c>
    </row>
    <row r="383" spans="1:4">
      <c r="A383" s="1">
        <v>5519</v>
      </c>
      <c r="B383" t="s">
        <v>2382</v>
      </c>
      <c r="C383" s="20" t="s">
        <v>2010</v>
      </c>
      <c r="D383" t="s">
        <v>2000</v>
      </c>
    </row>
    <row r="384" spans="1:4">
      <c r="A384" s="1">
        <v>5520</v>
      </c>
      <c r="B384" t="s">
        <v>2383</v>
      </c>
      <c r="C384" s="20" t="s">
        <v>2010</v>
      </c>
      <c r="D384" t="s">
        <v>2000</v>
      </c>
    </row>
    <row r="385" spans="1:4">
      <c r="A385" s="1">
        <v>5521</v>
      </c>
      <c r="B385" t="s">
        <v>2384</v>
      </c>
      <c r="C385" s="20" t="s">
        <v>2010</v>
      </c>
      <c r="D385" t="s">
        <v>2000</v>
      </c>
    </row>
    <row r="386" spans="1:4">
      <c r="A386" s="1">
        <v>5523</v>
      </c>
      <c r="B386" t="s">
        <v>2385</v>
      </c>
      <c r="C386" s="20" t="s">
        <v>2010</v>
      </c>
      <c r="D386" t="s">
        <v>2000</v>
      </c>
    </row>
    <row r="387" spans="1:4">
      <c r="A387" s="1">
        <v>5524</v>
      </c>
      <c r="B387" t="s">
        <v>2386</v>
      </c>
      <c r="C387" s="20" t="s">
        <v>2010</v>
      </c>
      <c r="D387" t="s">
        <v>2000</v>
      </c>
    </row>
    <row r="388" spans="1:4">
      <c r="A388" s="1">
        <v>5525</v>
      </c>
      <c r="B388" t="s">
        <v>2387</v>
      </c>
      <c r="C388" s="20" t="s">
        <v>2010</v>
      </c>
      <c r="D388" t="s">
        <v>2000</v>
      </c>
    </row>
    <row r="389" spans="1:4">
      <c r="A389" s="1">
        <v>5528</v>
      </c>
      <c r="B389" t="s">
        <v>2388</v>
      </c>
      <c r="C389" s="20" t="s">
        <v>2010</v>
      </c>
      <c r="D389" t="s">
        <v>2000</v>
      </c>
    </row>
    <row r="390" spans="1:4">
      <c r="A390" s="1">
        <v>5529</v>
      </c>
      <c r="B390" t="s">
        <v>2389</v>
      </c>
      <c r="C390" s="20" t="s">
        <v>2010</v>
      </c>
      <c r="D390" t="s">
        <v>2000</v>
      </c>
    </row>
    <row r="391" spans="1:4">
      <c r="A391" s="1">
        <v>5530</v>
      </c>
      <c r="B391" t="s">
        <v>2390</v>
      </c>
      <c r="C391" s="20" t="s">
        <v>2010</v>
      </c>
      <c r="D391" t="s">
        <v>2000</v>
      </c>
    </row>
    <row r="392" spans="1:4">
      <c r="A392" s="1">
        <v>5531</v>
      </c>
      <c r="B392" t="s">
        <v>2391</v>
      </c>
      <c r="C392" s="20" t="s">
        <v>2010</v>
      </c>
      <c r="D392" t="s">
        <v>2000</v>
      </c>
    </row>
    <row r="393" spans="1:4">
      <c r="A393" s="1">
        <v>5540</v>
      </c>
      <c r="B393" t="s">
        <v>2392</v>
      </c>
      <c r="C393" s="20" t="s">
        <v>2010</v>
      </c>
      <c r="D393" t="s">
        <v>2000</v>
      </c>
    </row>
    <row r="394" spans="1:4">
      <c r="A394" s="1">
        <v>5541</v>
      </c>
      <c r="B394" t="s">
        <v>2393</v>
      </c>
      <c r="C394" s="20" t="s">
        <v>2010</v>
      </c>
      <c r="D394" t="s">
        <v>2000</v>
      </c>
    </row>
    <row r="395" spans="1:4">
      <c r="A395" s="1">
        <v>5542</v>
      </c>
      <c r="B395" t="s">
        <v>2394</v>
      </c>
      <c r="C395" s="20" t="s">
        <v>2010</v>
      </c>
      <c r="D395" t="s">
        <v>2000</v>
      </c>
    </row>
    <row r="396" spans="1:4">
      <c r="A396" s="1">
        <v>5545</v>
      </c>
      <c r="B396" t="s">
        <v>2395</v>
      </c>
      <c r="C396" s="20" t="s">
        <v>2010</v>
      </c>
      <c r="D396" t="s">
        <v>2000</v>
      </c>
    </row>
    <row r="397" spans="1:4">
      <c r="A397" s="1">
        <v>5560</v>
      </c>
      <c r="B397" t="s">
        <v>2396</v>
      </c>
      <c r="C397" s="20" t="s">
        <v>2010</v>
      </c>
      <c r="D397" t="s">
        <v>2000</v>
      </c>
    </row>
    <row r="398" spans="1:4">
      <c r="A398" s="1">
        <v>5561</v>
      </c>
      <c r="B398" t="s">
        <v>2397</v>
      </c>
      <c r="C398" s="20" t="s">
        <v>2010</v>
      </c>
      <c r="D398" t="s">
        <v>2000</v>
      </c>
    </row>
    <row r="399" spans="1:4">
      <c r="A399" s="1">
        <v>5562</v>
      </c>
      <c r="B399" t="s">
        <v>2398</v>
      </c>
      <c r="C399" s="20" t="s">
        <v>2010</v>
      </c>
      <c r="D399" t="s">
        <v>2000</v>
      </c>
    </row>
    <row r="400" spans="1:4">
      <c r="A400" s="1">
        <v>5563</v>
      </c>
      <c r="B400" t="s">
        <v>2399</v>
      </c>
      <c r="C400" s="20" t="s">
        <v>2010</v>
      </c>
      <c r="D400" t="s">
        <v>2000</v>
      </c>
    </row>
    <row r="401" spans="1:4">
      <c r="A401" s="1">
        <v>5564</v>
      </c>
      <c r="B401" t="s">
        <v>2400</v>
      </c>
      <c r="C401" s="20" t="s">
        <v>2010</v>
      </c>
      <c r="D401" t="s">
        <v>2000</v>
      </c>
    </row>
    <row r="402" spans="1:4">
      <c r="A402" s="1">
        <v>5565</v>
      </c>
      <c r="B402" t="s">
        <v>2401</v>
      </c>
      <c r="C402" s="20" t="s">
        <v>2010</v>
      </c>
      <c r="D402" t="s">
        <v>2000</v>
      </c>
    </row>
    <row r="403" spans="1:4">
      <c r="A403" s="1">
        <v>5566</v>
      </c>
      <c r="B403" t="s">
        <v>2402</v>
      </c>
      <c r="C403" s="20" t="s">
        <v>2010</v>
      </c>
      <c r="D403" t="s">
        <v>2000</v>
      </c>
    </row>
    <row r="404" spans="1:4">
      <c r="A404" s="1">
        <v>5567</v>
      </c>
      <c r="B404" t="s">
        <v>2403</v>
      </c>
      <c r="C404" s="20" t="s">
        <v>2010</v>
      </c>
      <c r="D404" t="s">
        <v>2000</v>
      </c>
    </row>
    <row r="405" spans="1:4">
      <c r="A405" s="1">
        <v>5568</v>
      </c>
      <c r="B405" t="s">
        <v>2404</v>
      </c>
      <c r="C405" s="20" t="s">
        <v>2010</v>
      </c>
      <c r="D405" t="s">
        <v>2000</v>
      </c>
    </row>
    <row r="406" spans="1:4">
      <c r="A406" s="1">
        <v>5569</v>
      </c>
      <c r="B406" t="s">
        <v>2405</v>
      </c>
      <c r="C406" s="20" t="s">
        <v>2010</v>
      </c>
      <c r="D406" t="s">
        <v>2000</v>
      </c>
    </row>
    <row r="407" spans="1:4">
      <c r="A407" s="1">
        <v>5700</v>
      </c>
      <c r="B407" t="s">
        <v>2406</v>
      </c>
      <c r="C407" s="20" t="s">
        <v>2010</v>
      </c>
      <c r="D407" t="s">
        <v>2000</v>
      </c>
    </row>
    <row r="408" spans="1:4">
      <c r="A408" s="1">
        <v>5750</v>
      </c>
      <c r="B408" t="s">
        <v>2407</v>
      </c>
      <c r="C408" s="20" t="s">
        <v>2010</v>
      </c>
      <c r="D408" t="s">
        <v>2000</v>
      </c>
    </row>
    <row r="409" spans="1:4">
      <c r="A409" s="1">
        <v>5751</v>
      </c>
      <c r="B409" t="s">
        <v>2408</v>
      </c>
      <c r="C409" s="20" t="s">
        <v>2010</v>
      </c>
      <c r="D409" t="s">
        <v>2000</v>
      </c>
    </row>
    <row r="410" spans="1:4">
      <c r="A410" s="1">
        <v>5760</v>
      </c>
      <c r="B410" t="s">
        <v>2409</v>
      </c>
      <c r="C410" s="20" t="s">
        <v>2010</v>
      </c>
      <c r="D410" t="s">
        <v>2000</v>
      </c>
    </row>
    <row r="411" spans="1:4">
      <c r="A411" s="1">
        <v>5780</v>
      </c>
      <c r="B411" t="s">
        <v>2410</v>
      </c>
      <c r="C411" s="20" t="s">
        <v>2010</v>
      </c>
      <c r="D411" t="s">
        <v>2000</v>
      </c>
    </row>
    <row r="412" spans="1:4">
      <c r="A412" s="1">
        <v>5781</v>
      </c>
      <c r="B412" t="s">
        <v>2411</v>
      </c>
      <c r="C412" s="20" t="s">
        <v>2010</v>
      </c>
      <c r="D412" t="s">
        <v>2000</v>
      </c>
    </row>
    <row r="413" spans="1:4">
      <c r="A413" s="1">
        <v>5783</v>
      </c>
      <c r="B413" t="s">
        <v>2412</v>
      </c>
      <c r="C413" s="20" t="s">
        <v>2010</v>
      </c>
      <c r="D413" t="s">
        <v>2000</v>
      </c>
    </row>
    <row r="414" spans="1:4">
      <c r="A414" s="1">
        <v>5784</v>
      </c>
      <c r="B414" t="s">
        <v>2413</v>
      </c>
      <c r="C414" s="20" t="s">
        <v>2010</v>
      </c>
      <c r="D414" t="s">
        <v>2000</v>
      </c>
    </row>
    <row r="415" spans="1:4">
      <c r="A415" s="1">
        <v>5785</v>
      </c>
      <c r="B415" t="s">
        <v>2414</v>
      </c>
      <c r="C415" s="20" t="s">
        <v>2010</v>
      </c>
      <c r="D415" t="s">
        <v>2000</v>
      </c>
    </row>
    <row r="416" spans="1:4">
      <c r="A416" s="1">
        <v>5786</v>
      </c>
      <c r="B416" t="s">
        <v>2415</v>
      </c>
      <c r="C416" s="20" t="s">
        <v>2010</v>
      </c>
      <c r="D416" t="s">
        <v>2000</v>
      </c>
    </row>
    <row r="417" spans="1:4">
      <c r="A417" s="1">
        <v>5787</v>
      </c>
      <c r="B417" t="s">
        <v>2416</v>
      </c>
      <c r="C417" s="20" t="s">
        <v>2010</v>
      </c>
      <c r="D417" t="s">
        <v>2000</v>
      </c>
    </row>
    <row r="418" spans="1:4">
      <c r="A418" s="1">
        <v>5788</v>
      </c>
      <c r="B418" t="s">
        <v>2417</v>
      </c>
      <c r="C418" s="20" t="s">
        <v>2010</v>
      </c>
      <c r="D418" t="s">
        <v>2000</v>
      </c>
    </row>
    <row r="419" spans="1:4">
      <c r="A419" s="1">
        <v>5789</v>
      </c>
      <c r="B419" t="s">
        <v>2418</v>
      </c>
      <c r="C419" s="20" t="s">
        <v>2010</v>
      </c>
      <c r="D419" t="s">
        <v>2000</v>
      </c>
    </row>
    <row r="420" spans="1:4">
      <c r="A420" s="1">
        <v>5790</v>
      </c>
      <c r="B420" t="s">
        <v>2419</v>
      </c>
      <c r="C420" s="20" t="s">
        <v>2010</v>
      </c>
      <c r="D420" t="s">
        <v>2000</v>
      </c>
    </row>
    <row r="421" spans="1:4">
      <c r="A421" s="1">
        <v>5791</v>
      </c>
      <c r="B421" t="s">
        <v>2420</v>
      </c>
      <c r="C421" s="20" t="s">
        <v>2010</v>
      </c>
      <c r="D421" t="s">
        <v>2000</v>
      </c>
    </row>
    <row r="422" spans="1:4">
      <c r="A422" s="1">
        <v>5792</v>
      </c>
      <c r="B422" t="s">
        <v>2421</v>
      </c>
      <c r="C422" s="20" t="s">
        <v>2010</v>
      </c>
      <c r="D422" t="s">
        <v>2000</v>
      </c>
    </row>
    <row r="423" spans="1:4">
      <c r="A423" s="1">
        <v>5793</v>
      </c>
      <c r="B423" t="s">
        <v>2255</v>
      </c>
      <c r="C423" s="20" t="s">
        <v>2010</v>
      </c>
      <c r="D423" t="s">
        <v>2000</v>
      </c>
    </row>
    <row r="424" spans="1:4">
      <c r="A424" s="1">
        <v>5794</v>
      </c>
      <c r="B424" t="s">
        <v>2422</v>
      </c>
      <c r="C424" s="20" t="s">
        <v>2010</v>
      </c>
      <c r="D424" t="s">
        <v>2000</v>
      </c>
    </row>
    <row r="425" spans="1:4">
      <c r="A425" s="1">
        <v>5795</v>
      </c>
      <c r="B425" t="s">
        <v>2423</v>
      </c>
      <c r="C425" s="20" t="s">
        <v>2010</v>
      </c>
      <c r="D425" t="s">
        <v>2000</v>
      </c>
    </row>
    <row r="426" spans="1:4">
      <c r="A426" s="1">
        <v>5796</v>
      </c>
      <c r="B426" t="s">
        <v>2424</v>
      </c>
      <c r="C426" s="20" t="s">
        <v>2010</v>
      </c>
      <c r="D426" t="s">
        <v>2000</v>
      </c>
    </row>
    <row r="427" spans="1:4">
      <c r="A427" s="1">
        <v>5797</v>
      </c>
      <c r="B427" t="s">
        <v>2425</v>
      </c>
      <c r="C427" s="20" t="s">
        <v>2010</v>
      </c>
      <c r="D427" t="s">
        <v>2000</v>
      </c>
    </row>
    <row r="428" spans="1:4">
      <c r="A428" s="1">
        <v>5798</v>
      </c>
      <c r="B428" t="s">
        <v>2426</v>
      </c>
      <c r="C428" s="20" t="s">
        <v>2010</v>
      </c>
      <c r="D428" t="s">
        <v>2000</v>
      </c>
    </row>
    <row r="429" spans="1:4">
      <c r="A429" s="1">
        <v>5799</v>
      </c>
      <c r="B429" t="s">
        <v>2427</v>
      </c>
      <c r="C429" s="20" t="s">
        <v>2010</v>
      </c>
      <c r="D429" t="s">
        <v>2000</v>
      </c>
    </row>
    <row r="430" spans="1:4">
      <c r="A430" s="1">
        <v>5800</v>
      </c>
      <c r="B430" t="s">
        <v>2428</v>
      </c>
      <c r="C430" s="20" t="s">
        <v>2010</v>
      </c>
      <c r="D430" t="s">
        <v>2000</v>
      </c>
    </row>
    <row r="431" spans="1:4">
      <c r="A431" s="1">
        <v>5801</v>
      </c>
      <c r="B431" t="s">
        <v>2429</v>
      </c>
      <c r="C431" s="20" t="s">
        <v>2010</v>
      </c>
      <c r="D431" t="s">
        <v>2000</v>
      </c>
    </row>
    <row r="432" spans="1:4">
      <c r="A432" s="1">
        <v>5802</v>
      </c>
      <c r="B432" t="s">
        <v>2430</v>
      </c>
      <c r="C432" s="20" t="s">
        <v>2010</v>
      </c>
      <c r="D432" t="s">
        <v>2000</v>
      </c>
    </row>
    <row r="433" spans="1:4">
      <c r="A433" s="1">
        <v>5803</v>
      </c>
      <c r="B433" t="s">
        <v>2431</v>
      </c>
      <c r="C433" s="20" t="s">
        <v>2010</v>
      </c>
      <c r="D433" t="s">
        <v>2000</v>
      </c>
    </row>
    <row r="434" spans="1:4">
      <c r="A434" s="1">
        <v>5804</v>
      </c>
      <c r="B434" t="s">
        <v>2432</v>
      </c>
      <c r="C434" s="20" t="s">
        <v>2010</v>
      </c>
      <c r="D434" t="s">
        <v>2000</v>
      </c>
    </row>
    <row r="435" spans="1:4">
      <c r="A435" s="1">
        <v>5805</v>
      </c>
      <c r="B435" t="s">
        <v>2433</v>
      </c>
      <c r="C435" s="20" t="s">
        <v>2010</v>
      </c>
      <c r="D435" t="s">
        <v>2000</v>
      </c>
    </row>
    <row r="436" spans="1:4">
      <c r="A436" s="1">
        <v>5806</v>
      </c>
      <c r="B436" t="s">
        <v>2434</v>
      </c>
      <c r="C436" s="20" t="s">
        <v>2010</v>
      </c>
      <c r="D436" t="s">
        <v>2000</v>
      </c>
    </row>
    <row r="437" spans="1:4">
      <c r="A437" s="1">
        <v>5807</v>
      </c>
      <c r="B437" t="s">
        <v>2435</v>
      </c>
      <c r="C437" s="20" t="s">
        <v>2010</v>
      </c>
      <c r="D437" t="s">
        <v>2000</v>
      </c>
    </row>
    <row r="438" spans="1:4">
      <c r="A438" s="1">
        <v>5808</v>
      </c>
      <c r="B438" t="s">
        <v>2436</v>
      </c>
      <c r="C438" s="20" t="s">
        <v>2010</v>
      </c>
      <c r="D438" t="s">
        <v>2000</v>
      </c>
    </row>
    <row r="439" spans="1:4">
      <c r="A439" s="1">
        <v>5809</v>
      </c>
      <c r="B439" t="s">
        <v>2437</v>
      </c>
      <c r="C439" s="20" t="s">
        <v>2010</v>
      </c>
      <c r="D439" t="s">
        <v>2000</v>
      </c>
    </row>
    <row r="440" spans="1:4">
      <c r="A440" s="1">
        <v>5810</v>
      </c>
      <c r="B440" t="s">
        <v>2438</v>
      </c>
      <c r="C440" s="20" t="s">
        <v>2010</v>
      </c>
      <c r="D440" t="s">
        <v>2000</v>
      </c>
    </row>
    <row r="441" spans="1:4">
      <c r="A441" s="1">
        <v>5812</v>
      </c>
      <c r="B441" t="s">
        <v>2439</v>
      </c>
      <c r="C441" s="20" t="s">
        <v>2010</v>
      </c>
      <c r="D441" t="s">
        <v>2000</v>
      </c>
    </row>
    <row r="442" spans="1:4">
      <c r="A442" s="1">
        <v>5813</v>
      </c>
      <c r="B442" t="s">
        <v>2440</v>
      </c>
      <c r="C442" s="20" t="s">
        <v>2010</v>
      </c>
      <c r="D442" t="s">
        <v>2000</v>
      </c>
    </row>
    <row r="443" spans="1:4">
      <c r="A443" s="1">
        <v>5814</v>
      </c>
      <c r="B443" t="s">
        <v>2441</v>
      </c>
      <c r="C443" s="20" t="s">
        <v>2010</v>
      </c>
      <c r="D443" t="s">
        <v>2000</v>
      </c>
    </row>
    <row r="444" spans="1:4">
      <c r="A444" s="1">
        <v>5815</v>
      </c>
      <c r="B444" t="s">
        <v>2442</v>
      </c>
      <c r="C444" s="20" t="s">
        <v>2010</v>
      </c>
      <c r="D444" t="s">
        <v>2000</v>
      </c>
    </row>
    <row r="445" spans="1:4">
      <c r="A445" s="1">
        <v>5816</v>
      </c>
      <c r="B445" t="s">
        <v>2443</v>
      </c>
      <c r="C445" s="20" t="s">
        <v>2010</v>
      </c>
      <c r="D445" t="s">
        <v>2000</v>
      </c>
    </row>
    <row r="446" spans="1:4">
      <c r="A446" s="1">
        <v>5817</v>
      </c>
      <c r="B446" t="s">
        <v>2444</v>
      </c>
      <c r="C446" s="20" t="s">
        <v>2010</v>
      </c>
      <c r="D446" t="s">
        <v>2000</v>
      </c>
    </row>
    <row r="447" spans="1:4">
      <c r="A447" s="1">
        <v>5818</v>
      </c>
      <c r="B447" t="s">
        <v>2445</v>
      </c>
      <c r="C447" s="20" t="s">
        <v>2010</v>
      </c>
      <c r="D447" t="s">
        <v>2000</v>
      </c>
    </row>
    <row r="448" spans="1:4">
      <c r="A448" s="1">
        <v>5819</v>
      </c>
      <c r="B448" t="s">
        <v>2446</v>
      </c>
      <c r="C448" s="20" t="s">
        <v>2010</v>
      </c>
      <c r="D448" t="s">
        <v>2000</v>
      </c>
    </row>
    <row r="449" spans="1:4">
      <c r="A449" s="1">
        <v>5820</v>
      </c>
      <c r="B449" t="s">
        <v>2447</v>
      </c>
      <c r="C449" s="20" t="s">
        <v>2010</v>
      </c>
      <c r="D449" t="s">
        <v>2000</v>
      </c>
    </row>
    <row r="450" spans="1:4">
      <c r="A450" s="1">
        <v>5821</v>
      </c>
      <c r="B450" t="s">
        <v>2448</v>
      </c>
      <c r="C450" s="20" t="s">
        <v>2010</v>
      </c>
      <c r="D450" t="s">
        <v>2000</v>
      </c>
    </row>
    <row r="451" spans="1:4">
      <c r="A451" s="1">
        <v>5822</v>
      </c>
      <c r="B451" t="s">
        <v>2449</v>
      </c>
      <c r="C451" s="20" t="s">
        <v>2010</v>
      </c>
      <c r="D451" t="s">
        <v>2000</v>
      </c>
    </row>
    <row r="452" spans="1:4">
      <c r="A452" s="1">
        <v>5823</v>
      </c>
      <c r="B452" t="s">
        <v>2450</v>
      </c>
      <c r="C452" s="20" t="s">
        <v>2010</v>
      </c>
      <c r="D452" t="s">
        <v>2000</v>
      </c>
    </row>
    <row r="453" spans="1:4">
      <c r="A453" s="1">
        <v>5824</v>
      </c>
      <c r="B453" t="s">
        <v>2451</v>
      </c>
      <c r="C453" s="20" t="s">
        <v>2010</v>
      </c>
      <c r="D453" t="s">
        <v>2000</v>
      </c>
    </row>
    <row r="454" spans="1:4">
      <c r="A454" s="1">
        <v>5825</v>
      </c>
      <c r="B454" t="s">
        <v>2452</v>
      </c>
      <c r="C454" s="20" t="s">
        <v>2010</v>
      </c>
      <c r="D454" t="s">
        <v>2000</v>
      </c>
    </row>
    <row r="455" spans="1:4">
      <c r="A455" s="1">
        <v>5826</v>
      </c>
      <c r="B455" t="s">
        <v>2453</v>
      </c>
      <c r="C455" s="20" t="s">
        <v>2010</v>
      </c>
      <c r="D455" t="s">
        <v>2000</v>
      </c>
    </row>
    <row r="456" spans="1:4">
      <c r="A456" s="1">
        <v>5827</v>
      </c>
      <c r="B456" t="s">
        <v>2454</v>
      </c>
      <c r="C456" s="20" t="s">
        <v>2010</v>
      </c>
      <c r="D456" t="s">
        <v>2000</v>
      </c>
    </row>
    <row r="457" spans="1:4">
      <c r="A457" s="1">
        <v>5828</v>
      </c>
      <c r="B457" t="s">
        <v>2455</v>
      </c>
      <c r="C457" s="20" t="s">
        <v>2010</v>
      </c>
      <c r="D457" t="s">
        <v>2000</v>
      </c>
    </row>
    <row r="458" spans="1:4">
      <c r="A458" s="1">
        <v>5829</v>
      </c>
      <c r="B458" t="s">
        <v>2456</v>
      </c>
      <c r="C458" s="20" t="s">
        <v>2010</v>
      </c>
      <c r="D458" t="s">
        <v>2000</v>
      </c>
    </row>
    <row r="459" spans="1:4">
      <c r="A459" s="1">
        <v>5830</v>
      </c>
      <c r="B459" t="s">
        <v>2457</v>
      </c>
      <c r="C459" s="20" t="s">
        <v>2010</v>
      </c>
      <c r="D459" t="s">
        <v>2000</v>
      </c>
    </row>
    <row r="460" spans="1:4">
      <c r="A460" s="1">
        <v>5831</v>
      </c>
      <c r="B460" t="s">
        <v>2458</v>
      </c>
      <c r="C460" s="20" t="s">
        <v>2010</v>
      </c>
      <c r="D460" t="s">
        <v>2000</v>
      </c>
    </row>
    <row r="461" spans="1:4">
      <c r="A461" s="1">
        <v>5832</v>
      </c>
      <c r="B461" t="s">
        <v>2459</v>
      </c>
      <c r="C461" s="20" t="s">
        <v>2010</v>
      </c>
      <c r="D461" t="s">
        <v>2000</v>
      </c>
    </row>
    <row r="462" spans="1:4">
      <c r="A462" s="1">
        <v>5833</v>
      </c>
      <c r="B462" t="s">
        <v>2460</v>
      </c>
      <c r="C462" s="20" t="s">
        <v>2010</v>
      </c>
      <c r="D462" t="s">
        <v>2000</v>
      </c>
    </row>
    <row r="463" spans="1:4">
      <c r="A463" s="1">
        <v>5834</v>
      </c>
      <c r="B463" t="s">
        <v>2461</v>
      </c>
      <c r="C463" s="20" t="s">
        <v>2010</v>
      </c>
      <c r="D463" t="s">
        <v>2000</v>
      </c>
    </row>
    <row r="464" spans="1:4">
      <c r="A464" s="1">
        <v>5835</v>
      </c>
      <c r="B464" t="s">
        <v>2462</v>
      </c>
      <c r="C464" s="20" t="s">
        <v>2010</v>
      </c>
      <c r="D464" t="s">
        <v>2000</v>
      </c>
    </row>
    <row r="465" spans="1:4">
      <c r="A465" s="1">
        <v>5836</v>
      </c>
      <c r="B465" t="s">
        <v>2463</v>
      </c>
      <c r="C465" s="20" t="s">
        <v>2010</v>
      </c>
      <c r="D465" t="s">
        <v>2000</v>
      </c>
    </row>
    <row r="466" spans="1:4">
      <c r="A466" s="1">
        <v>5837</v>
      </c>
      <c r="B466" t="s">
        <v>2464</v>
      </c>
      <c r="C466" s="20" t="s">
        <v>2010</v>
      </c>
      <c r="D466" t="s">
        <v>2000</v>
      </c>
    </row>
    <row r="467" spans="1:4">
      <c r="A467" s="1">
        <v>6010</v>
      </c>
      <c r="B467" t="s">
        <v>2465</v>
      </c>
      <c r="C467" s="20" t="s">
        <v>2010</v>
      </c>
      <c r="D467" t="s">
        <v>2000</v>
      </c>
    </row>
    <row r="468" spans="1:4">
      <c r="A468" s="1">
        <v>6011</v>
      </c>
      <c r="B468" t="s">
        <v>2466</v>
      </c>
      <c r="C468" s="20" t="s">
        <v>2010</v>
      </c>
      <c r="D468" t="s">
        <v>2000</v>
      </c>
    </row>
    <row r="469" spans="1:4">
      <c r="A469" s="1">
        <v>6012</v>
      </c>
      <c r="B469" t="s">
        <v>2467</v>
      </c>
      <c r="C469" s="20" t="s">
        <v>2010</v>
      </c>
      <c r="D469" t="s">
        <v>2000</v>
      </c>
    </row>
    <row r="470" spans="1:4">
      <c r="A470" s="1">
        <v>6013</v>
      </c>
      <c r="B470" t="s">
        <v>2468</v>
      </c>
      <c r="C470" s="20" t="s">
        <v>2010</v>
      </c>
      <c r="D470" t="s">
        <v>2000</v>
      </c>
    </row>
    <row r="471" spans="1:4">
      <c r="A471" s="1">
        <v>6014</v>
      </c>
      <c r="B471" t="s">
        <v>2469</v>
      </c>
      <c r="C471" s="20" t="s">
        <v>2010</v>
      </c>
      <c r="D471" t="s">
        <v>2000</v>
      </c>
    </row>
    <row r="472" spans="1:4">
      <c r="A472" s="1">
        <v>6015</v>
      </c>
      <c r="B472" t="s">
        <v>2470</v>
      </c>
      <c r="C472" s="20" t="s">
        <v>2010</v>
      </c>
      <c r="D472" t="s">
        <v>2000</v>
      </c>
    </row>
    <row r="473" spans="1:4">
      <c r="A473" s="1">
        <v>6016</v>
      </c>
      <c r="B473" t="s">
        <v>2471</v>
      </c>
      <c r="C473" s="20" t="s">
        <v>2010</v>
      </c>
      <c r="D473" t="s">
        <v>2000</v>
      </c>
    </row>
    <row r="474" spans="1:4">
      <c r="A474" s="1">
        <v>6019</v>
      </c>
      <c r="B474" t="s">
        <v>2472</v>
      </c>
      <c r="C474" s="20" t="s">
        <v>2010</v>
      </c>
      <c r="D474" t="s">
        <v>2000</v>
      </c>
    </row>
    <row r="475" spans="1:4">
      <c r="A475" s="1">
        <v>6020</v>
      </c>
      <c r="B475" t="s">
        <v>2473</v>
      </c>
      <c r="C475" s="20" t="s">
        <v>2010</v>
      </c>
      <c r="D475" t="s">
        <v>2000</v>
      </c>
    </row>
    <row r="476" spans="1:4">
      <c r="A476" s="1">
        <v>6021</v>
      </c>
      <c r="B476" t="s">
        <v>2474</v>
      </c>
      <c r="C476" s="20" t="s">
        <v>2010</v>
      </c>
      <c r="D476" t="s">
        <v>2000</v>
      </c>
    </row>
    <row r="477" spans="1:4">
      <c r="A477" s="1">
        <v>6022</v>
      </c>
      <c r="B477" t="s">
        <v>2475</v>
      </c>
      <c r="C477" s="20" t="s">
        <v>2010</v>
      </c>
      <c r="D477" t="s">
        <v>2000</v>
      </c>
    </row>
    <row r="478" spans="1:4">
      <c r="A478" s="1">
        <v>6023</v>
      </c>
      <c r="B478" t="s">
        <v>2476</v>
      </c>
      <c r="C478" s="20" t="s">
        <v>2010</v>
      </c>
      <c r="D478" t="s">
        <v>2000</v>
      </c>
    </row>
    <row r="479" spans="1:4">
      <c r="A479" s="1">
        <v>6024</v>
      </c>
      <c r="B479" t="s">
        <v>2477</v>
      </c>
      <c r="C479" s="20" t="s">
        <v>1999</v>
      </c>
      <c r="D479" t="s">
        <v>2000</v>
      </c>
    </row>
    <row r="480" spans="1:4">
      <c r="A480" s="1">
        <v>6025</v>
      </c>
      <c r="B480" t="s">
        <v>2478</v>
      </c>
      <c r="C480" s="20" t="s">
        <v>2010</v>
      </c>
      <c r="D480" t="s">
        <v>2000</v>
      </c>
    </row>
    <row r="481" spans="1:4">
      <c r="A481" s="1">
        <v>6026</v>
      </c>
      <c r="B481" t="s">
        <v>2479</v>
      </c>
      <c r="C481" s="20" t="s">
        <v>2010</v>
      </c>
      <c r="D481" t="s">
        <v>2000</v>
      </c>
    </row>
    <row r="482" spans="1:4">
      <c r="A482" s="1">
        <v>6027</v>
      </c>
      <c r="B482" t="s">
        <v>2480</v>
      </c>
      <c r="C482" s="20" t="s">
        <v>2010</v>
      </c>
      <c r="D482" t="s">
        <v>2000</v>
      </c>
    </row>
    <row r="483" spans="1:4">
      <c r="A483" s="1">
        <v>6028</v>
      </c>
      <c r="B483" t="s">
        <v>2481</v>
      </c>
      <c r="C483" s="20" t="s">
        <v>2010</v>
      </c>
      <c r="D483" t="s">
        <v>2000</v>
      </c>
    </row>
    <row r="484" spans="1:4">
      <c r="A484" s="1">
        <v>6029</v>
      </c>
      <c r="B484" t="s">
        <v>2482</v>
      </c>
      <c r="C484" s="20" t="s">
        <v>2010</v>
      </c>
      <c r="D484" t="s">
        <v>2000</v>
      </c>
    </row>
    <row r="485" spans="1:4">
      <c r="A485" s="1">
        <v>6030</v>
      </c>
      <c r="B485" t="s">
        <v>2483</v>
      </c>
      <c r="C485" s="20" t="s">
        <v>2010</v>
      </c>
      <c r="D485" t="s">
        <v>2000</v>
      </c>
    </row>
    <row r="486" spans="1:4">
      <c r="A486" s="1">
        <v>6031</v>
      </c>
      <c r="B486" t="s">
        <v>2484</v>
      </c>
      <c r="C486" s="20" t="s">
        <v>2010</v>
      </c>
      <c r="D486" t="s">
        <v>2000</v>
      </c>
    </row>
    <row r="487" spans="1:4">
      <c r="A487" s="1">
        <v>6032</v>
      </c>
      <c r="B487" t="s">
        <v>2485</v>
      </c>
      <c r="C487" s="20" t="s">
        <v>2010</v>
      </c>
      <c r="D487" t="s">
        <v>2000</v>
      </c>
    </row>
    <row r="488" spans="1:4">
      <c r="A488" s="1">
        <v>6033</v>
      </c>
      <c r="B488" t="s">
        <v>2486</v>
      </c>
      <c r="C488" s="20" t="s">
        <v>2010</v>
      </c>
      <c r="D488" t="s">
        <v>2000</v>
      </c>
    </row>
    <row r="489" spans="1:4">
      <c r="A489" s="1">
        <v>6034</v>
      </c>
      <c r="B489" t="s">
        <v>2487</v>
      </c>
      <c r="C489" s="20" t="s">
        <v>2010</v>
      </c>
      <c r="D489" t="s">
        <v>2000</v>
      </c>
    </row>
    <row r="490" spans="1:4">
      <c r="A490" s="1">
        <v>6035</v>
      </c>
      <c r="B490" t="s">
        <v>2488</v>
      </c>
      <c r="C490" s="20" t="s">
        <v>2010</v>
      </c>
      <c r="D490" t="s">
        <v>2000</v>
      </c>
    </row>
    <row r="491" spans="1:4">
      <c r="A491" s="1">
        <v>6036</v>
      </c>
      <c r="B491" t="s">
        <v>2489</v>
      </c>
      <c r="C491" s="20" t="s">
        <v>2010</v>
      </c>
      <c r="D491" t="s">
        <v>2000</v>
      </c>
    </row>
    <row r="492" spans="1:4">
      <c r="A492" s="1">
        <v>6037</v>
      </c>
      <c r="B492" t="s">
        <v>2490</v>
      </c>
      <c r="C492" s="20" t="s">
        <v>2010</v>
      </c>
      <c r="D492" t="s">
        <v>2000</v>
      </c>
    </row>
    <row r="493" spans="1:4">
      <c r="A493" s="1">
        <v>6038</v>
      </c>
      <c r="B493" t="s">
        <v>2491</v>
      </c>
      <c r="C493" s="20" t="s">
        <v>2010</v>
      </c>
      <c r="D493" t="s">
        <v>2000</v>
      </c>
    </row>
    <row r="494" spans="1:4">
      <c r="A494" s="1">
        <v>6039</v>
      </c>
      <c r="B494" t="s">
        <v>2492</v>
      </c>
      <c r="C494" s="20" t="s">
        <v>2010</v>
      </c>
      <c r="D494" t="s">
        <v>2000</v>
      </c>
    </row>
    <row r="495" spans="1:4">
      <c r="A495" s="1">
        <v>6040</v>
      </c>
      <c r="B495" t="s">
        <v>2493</v>
      </c>
      <c r="C495" s="20" t="s">
        <v>2010</v>
      </c>
      <c r="D495" t="s">
        <v>2000</v>
      </c>
    </row>
    <row r="496" spans="1:4">
      <c r="A496" s="1">
        <v>6041</v>
      </c>
      <c r="B496" t="s">
        <v>2494</v>
      </c>
      <c r="C496" s="20" t="s">
        <v>2010</v>
      </c>
      <c r="D496" t="s">
        <v>2000</v>
      </c>
    </row>
    <row r="497" spans="1:4">
      <c r="A497" s="1">
        <v>6042</v>
      </c>
      <c r="B497" t="s">
        <v>2495</v>
      </c>
      <c r="C497" s="20" t="s">
        <v>2010</v>
      </c>
      <c r="D497" t="s">
        <v>2000</v>
      </c>
    </row>
    <row r="498" spans="1:4">
      <c r="A498" s="1">
        <v>6043</v>
      </c>
      <c r="B498" t="s">
        <v>2496</v>
      </c>
      <c r="C498" s="20" t="s">
        <v>2010</v>
      </c>
      <c r="D498" t="s">
        <v>2000</v>
      </c>
    </row>
    <row r="499" spans="1:4">
      <c r="A499" s="1">
        <v>6044</v>
      </c>
      <c r="B499" t="s">
        <v>2497</v>
      </c>
      <c r="C499" s="20" t="s">
        <v>2010</v>
      </c>
      <c r="D499" t="s">
        <v>2000</v>
      </c>
    </row>
    <row r="500" spans="1:4">
      <c r="A500" s="1">
        <v>6045</v>
      </c>
      <c r="B500" t="s">
        <v>2498</v>
      </c>
      <c r="C500" s="20" t="s">
        <v>2010</v>
      </c>
      <c r="D500" t="s">
        <v>2000</v>
      </c>
    </row>
    <row r="501" spans="1:4">
      <c r="A501" s="1">
        <v>6046</v>
      </c>
      <c r="B501" t="s">
        <v>2499</v>
      </c>
      <c r="C501" s="20" t="s">
        <v>2010</v>
      </c>
      <c r="D501" t="s">
        <v>2000</v>
      </c>
    </row>
    <row r="502" spans="1:4">
      <c r="A502" s="1">
        <v>6047</v>
      </c>
      <c r="B502" t="s">
        <v>2500</v>
      </c>
      <c r="C502" s="20" t="s">
        <v>2010</v>
      </c>
      <c r="D502" t="s">
        <v>2000</v>
      </c>
    </row>
    <row r="503" spans="1:4">
      <c r="A503" s="1">
        <v>6048</v>
      </c>
      <c r="B503" t="s">
        <v>2501</v>
      </c>
      <c r="C503" s="20" t="s">
        <v>2010</v>
      </c>
      <c r="D503" t="s">
        <v>2000</v>
      </c>
    </row>
    <row r="504" spans="1:4">
      <c r="A504" s="1">
        <v>6049</v>
      </c>
      <c r="B504" t="s">
        <v>2502</v>
      </c>
      <c r="C504" s="20" t="s">
        <v>2010</v>
      </c>
      <c r="D504" t="s">
        <v>2000</v>
      </c>
    </row>
    <row r="505" spans="1:4">
      <c r="A505" s="1">
        <v>6051</v>
      </c>
      <c r="B505" t="s">
        <v>2503</v>
      </c>
      <c r="C505" s="20" t="s">
        <v>2010</v>
      </c>
      <c r="D505" t="s">
        <v>2000</v>
      </c>
    </row>
    <row r="506" spans="1:4">
      <c r="A506" s="1">
        <v>6052</v>
      </c>
      <c r="B506" t="s">
        <v>2504</v>
      </c>
      <c r="C506" s="20" t="s">
        <v>2010</v>
      </c>
      <c r="D506" t="s">
        <v>2000</v>
      </c>
    </row>
    <row r="507" spans="1:4">
      <c r="A507" s="1">
        <v>6053</v>
      </c>
      <c r="B507" t="s">
        <v>2505</v>
      </c>
      <c r="C507" s="20" t="s">
        <v>2010</v>
      </c>
      <c r="D507" t="s">
        <v>2000</v>
      </c>
    </row>
    <row r="508" spans="1:4">
      <c r="A508" s="1">
        <v>6054</v>
      </c>
      <c r="B508" t="s">
        <v>2506</v>
      </c>
      <c r="C508" s="20" t="s">
        <v>2010</v>
      </c>
      <c r="D508" t="s">
        <v>2000</v>
      </c>
    </row>
    <row r="509" spans="1:4">
      <c r="A509" s="1">
        <v>6055</v>
      </c>
      <c r="B509" t="s">
        <v>2507</v>
      </c>
      <c r="C509" s="20" t="s">
        <v>2010</v>
      </c>
      <c r="D509" t="s">
        <v>2000</v>
      </c>
    </row>
    <row r="510" spans="1:4">
      <c r="A510" s="1">
        <v>6056</v>
      </c>
      <c r="B510" t="s">
        <v>2508</v>
      </c>
      <c r="C510" s="20" t="s">
        <v>2010</v>
      </c>
      <c r="D510" t="s">
        <v>2000</v>
      </c>
    </row>
    <row r="511" spans="1:4">
      <c r="A511" s="1">
        <v>6058</v>
      </c>
      <c r="B511" t="s">
        <v>2509</v>
      </c>
      <c r="C511" s="20" t="s">
        <v>2010</v>
      </c>
      <c r="D511" t="s">
        <v>2000</v>
      </c>
    </row>
    <row r="512" spans="1:4">
      <c r="A512" s="1">
        <v>6059</v>
      </c>
      <c r="B512" t="s">
        <v>2510</v>
      </c>
      <c r="C512" s="20" t="s">
        <v>2010</v>
      </c>
      <c r="D512" t="s">
        <v>2000</v>
      </c>
    </row>
    <row r="513" spans="1:4">
      <c r="A513" s="1">
        <v>6060</v>
      </c>
      <c r="B513" t="s">
        <v>2511</v>
      </c>
      <c r="C513" s="20" t="s">
        <v>2010</v>
      </c>
      <c r="D513" t="s">
        <v>2000</v>
      </c>
    </row>
    <row r="514" spans="1:4">
      <c r="A514" s="1">
        <v>6061</v>
      </c>
      <c r="B514" t="s">
        <v>2512</v>
      </c>
      <c r="C514" s="20" t="s">
        <v>2010</v>
      </c>
      <c r="D514" t="s">
        <v>2000</v>
      </c>
    </row>
    <row r="515" spans="1:4">
      <c r="A515" s="1">
        <v>6062</v>
      </c>
      <c r="B515" t="s">
        <v>2513</v>
      </c>
      <c r="C515" s="20" t="s">
        <v>2010</v>
      </c>
      <c r="D515" t="s">
        <v>2000</v>
      </c>
    </row>
    <row r="516" spans="1:4">
      <c r="A516" s="1">
        <v>6063</v>
      </c>
      <c r="B516" t="s">
        <v>2514</v>
      </c>
      <c r="C516" s="20" t="s">
        <v>2010</v>
      </c>
      <c r="D516" t="s">
        <v>2000</v>
      </c>
    </row>
    <row r="517" spans="1:4">
      <c r="A517" s="1">
        <v>6064</v>
      </c>
      <c r="B517" t="s">
        <v>2515</v>
      </c>
      <c r="C517" s="20" t="s">
        <v>2010</v>
      </c>
      <c r="D517" t="s">
        <v>2000</v>
      </c>
    </row>
    <row r="518" spans="1:4">
      <c r="A518" s="1">
        <v>6065</v>
      </c>
      <c r="B518" t="s">
        <v>2516</v>
      </c>
      <c r="C518" s="20" t="s">
        <v>2010</v>
      </c>
      <c r="D518" t="s">
        <v>2000</v>
      </c>
    </row>
    <row r="519" spans="1:4">
      <c r="A519" s="1">
        <v>6066</v>
      </c>
      <c r="B519" t="s">
        <v>2517</v>
      </c>
      <c r="C519" s="20" t="s">
        <v>2010</v>
      </c>
      <c r="D519" t="s">
        <v>2000</v>
      </c>
    </row>
    <row r="520" spans="1:4">
      <c r="A520" s="1">
        <v>6067</v>
      </c>
      <c r="B520" t="s">
        <v>2518</v>
      </c>
      <c r="C520" s="20" t="s">
        <v>2010</v>
      </c>
      <c r="D520" t="s">
        <v>2000</v>
      </c>
    </row>
    <row r="521" spans="1:4">
      <c r="A521" s="1">
        <v>6068</v>
      </c>
      <c r="B521" t="s">
        <v>2519</v>
      </c>
      <c r="C521" s="20" t="s">
        <v>2010</v>
      </c>
      <c r="D521" t="s">
        <v>2000</v>
      </c>
    </row>
    <row r="522" spans="1:4">
      <c r="A522" s="1">
        <v>6069</v>
      </c>
      <c r="B522" t="s">
        <v>2520</v>
      </c>
      <c r="C522" s="20" t="s">
        <v>2010</v>
      </c>
      <c r="D522" t="s">
        <v>2000</v>
      </c>
    </row>
    <row r="523" spans="1:4">
      <c r="A523" s="1">
        <v>6070</v>
      </c>
      <c r="B523" t="s">
        <v>2521</v>
      </c>
      <c r="C523" s="20" t="s">
        <v>2010</v>
      </c>
      <c r="D523" t="s">
        <v>2000</v>
      </c>
    </row>
    <row r="524" spans="1:4">
      <c r="A524" s="1">
        <v>6072</v>
      </c>
      <c r="B524" t="s">
        <v>2522</v>
      </c>
      <c r="C524" s="20" t="s">
        <v>2010</v>
      </c>
      <c r="D524" t="s">
        <v>2000</v>
      </c>
    </row>
    <row r="525" spans="1:4">
      <c r="A525" s="1">
        <v>6074</v>
      </c>
      <c r="B525" t="s">
        <v>2523</v>
      </c>
      <c r="C525" s="20" t="s">
        <v>2010</v>
      </c>
      <c r="D525" t="s">
        <v>2000</v>
      </c>
    </row>
    <row r="526" spans="1:4">
      <c r="A526" s="1">
        <v>6082</v>
      </c>
      <c r="B526" t="s">
        <v>2524</v>
      </c>
      <c r="C526" s="20" t="s">
        <v>2010</v>
      </c>
      <c r="D526" t="s">
        <v>2000</v>
      </c>
    </row>
    <row r="527" spans="1:4">
      <c r="A527" s="1">
        <v>6083</v>
      </c>
      <c r="B527" t="s">
        <v>2525</v>
      </c>
      <c r="C527" s="20" t="s">
        <v>2010</v>
      </c>
      <c r="D527" t="s">
        <v>2000</v>
      </c>
    </row>
    <row r="528" spans="1:4">
      <c r="A528" s="1">
        <v>6085</v>
      </c>
      <c r="B528" t="s">
        <v>2526</v>
      </c>
      <c r="C528" s="20" t="s">
        <v>2010</v>
      </c>
      <c r="D528" t="s">
        <v>2000</v>
      </c>
    </row>
    <row r="529" spans="1:4">
      <c r="A529" s="1">
        <v>6087</v>
      </c>
      <c r="B529" t="s">
        <v>2527</v>
      </c>
      <c r="C529" s="20" t="s">
        <v>2010</v>
      </c>
      <c r="D529" t="s">
        <v>2000</v>
      </c>
    </row>
    <row r="530" spans="1:4">
      <c r="A530" s="1">
        <v>6088</v>
      </c>
      <c r="B530" t="s">
        <v>2528</v>
      </c>
      <c r="C530" s="20" t="s">
        <v>2010</v>
      </c>
      <c r="D530" t="s">
        <v>2000</v>
      </c>
    </row>
    <row r="531" spans="1:4">
      <c r="A531" s="1">
        <v>6089</v>
      </c>
      <c r="B531" t="s">
        <v>2529</v>
      </c>
      <c r="C531" s="20" t="s">
        <v>2010</v>
      </c>
      <c r="D531" t="s">
        <v>2000</v>
      </c>
    </row>
    <row r="532" spans="1:4">
      <c r="A532" s="1">
        <v>6090</v>
      </c>
      <c r="B532" t="s">
        <v>2530</v>
      </c>
      <c r="C532" s="20" t="s">
        <v>2010</v>
      </c>
      <c r="D532" t="s">
        <v>2000</v>
      </c>
    </row>
    <row r="533" spans="1:4">
      <c r="A533" s="1">
        <v>6091</v>
      </c>
      <c r="B533" t="s">
        <v>2531</v>
      </c>
      <c r="C533" s="20" t="s">
        <v>2010</v>
      </c>
      <c r="D533" t="s">
        <v>2000</v>
      </c>
    </row>
    <row r="534" spans="1:4">
      <c r="A534" s="1">
        <v>6092</v>
      </c>
      <c r="B534" t="s">
        <v>2532</v>
      </c>
      <c r="C534" s="20" t="s">
        <v>2010</v>
      </c>
      <c r="D534" t="s">
        <v>2000</v>
      </c>
    </row>
    <row r="535" spans="1:4">
      <c r="A535" s="1">
        <v>6093</v>
      </c>
      <c r="B535" t="s">
        <v>2533</v>
      </c>
      <c r="C535" s="20" t="s">
        <v>2010</v>
      </c>
      <c r="D535" t="s">
        <v>2000</v>
      </c>
    </row>
    <row r="536" spans="1:4">
      <c r="A536" s="1">
        <v>6094</v>
      </c>
      <c r="B536" t="s">
        <v>2534</v>
      </c>
      <c r="C536" s="20" t="s">
        <v>2010</v>
      </c>
      <c r="D536" t="s">
        <v>2000</v>
      </c>
    </row>
    <row r="537" spans="1:4">
      <c r="A537" s="1">
        <v>6095</v>
      </c>
      <c r="B537" t="s">
        <v>2535</v>
      </c>
      <c r="C537" s="20" t="s">
        <v>2010</v>
      </c>
      <c r="D537" t="s">
        <v>2000</v>
      </c>
    </row>
    <row r="538" spans="1:4">
      <c r="A538" s="1">
        <v>6096</v>
      </c>
      <c r="B538" t="s">
        <v>2536</v>
      </c>
      <c r="C538" s="20" t="s">
        <v>2010</v>
      </c>
      <c r="D538" t="s">
        <v>2000</v>
      </c>
    </row>
    <row r="539" spans="1:4">
      <c r="A539" s="1">
        <v>6097</v>
      </c>
      <c r="B539" t="s">
        <v>2537</v>
      </c>
      <c r="C539" s="20" t="s">
        <v>2010</v>
      </c>
      <c r="D539" t="s">
        <v>2000</v>
      </c>
    </row>
    <row r="540" spans="1:4">
      <c r="A540" s="1">
        <v>6098</v>
      </c>
      <c r="B540" t="s">
        <v>2538</v>
      </c>
      <c r="C540" s="20" t="s">
        <v>2010</v>
      </c>
      <c r="D540" t="s">
        <v>2000</v>
      </c>
    </row>
    <row r="541" spans="1:4">
      <c r="A541" s="1">
        <v>6099</v>
      </c>
      <c r="B541" t="s">
        <v>2539</v>
      </c>
      <c r="C541" s="20" t="s">
        <v>2010</v>
      </c>
      <c r="D541" t="s">
        <v>2000</v>
      </c>
    </row>
    <row r="542" spans="1:4">
      <c r="A542" s="1">
        <v>6100</v>
      </c>
      <c r="B542" t="s">
        <v>2540</v>
      </c>
      <c r="C542" s="20" t="s">
        <v>2010</v>
      </c>
      <c r="D542" t="s">
        <v>2000</v>
      </c>
    </row>
    <row r="543" spans="1:4">
      <c r="A543" s="1">
        <v>6101</v>
      </c>
      <c r="B543" t="s">
        <v>2541</v>
      </c>
      <c r="C543" s="20" t="s">
        <v>2010</v>
      </c>
      <c r="D543" t="s">
        <v>2000</v>
      </c>
    </row>
    <row r="544" spans="1:4">
      <c r="A544" s="1">
        <v>6102</v>
      </c>
      <c r="B544" t="s">
        <v>2542</v>
      </c>
      <c r="C544" s="20" t="s">
        <v>2010</v>
      </c>
      <c r="D544" t="s">
        <v>2000</v>
      </c>
    </row>
    <row r="545" spans="1:4">
      <c r="A545" s="1">
        <v>6103</v>
      </c>
      <c r="B545" t="s">
        <v>2543</v>
      </c>
      <c r="C545" s="20" t="s">
        <v>2010</v>
      </c>
      <c r="D545" t="s">
        <v>2000</v>
      </c>
    </row>
    <row r="546" spans="1:4">
      <c r="A546" s="1">
        <v>6104</v>
      </c>
      <c r="B546" t="s">
        <v>2544</v>
      </c>
      <c r="C546" s="20" t="s">
        <v>2010</v>
      </c>
      <c r="D546" t="s">
        <v>2000</v>
      </c>
    </row>
    <row r="547" spans="1:4">
      <c r="A547" s="1">
        <v>6105</v>
      </c>
      <c r="B547" t="s">
        <v>2545</v>
      </c>
      <c r="C547" s="20" t="s">
        <v>2010</v>
      </c>
      <c r="D547" t="s">
        <v>2000</v>
      </c>
    </row>
    <row r="548" spans="1:4">
      <c r="A548" s="1">
        <v>6106</v>
      </c>
      <c r="B548" t="s">
        <v>2546</v>
      </c>
      <c r="C548" s="20" t="s">
        <v>2010</v>
      </c>
      <c r="D548" t="s">
        <v>2000</v>
      </c>
    </row>
    <row r="549" spans="1:4">
      <c r="A549" s="1">
        <v>6107</v>
      </c>
      <c r="B549" t="s">
        <v>2547</v>
      </c>
      <c r="C549" s="20" t="s">
        <v>2010</v>
      </c>
      <c r="D549" t="s">
        <v>2000</v>
      </c>
    </row>
    <row r="550" spans="1:4">
      <c r="A550" s="1">
        <v>6108</v>
      </c>
      <c r="B550" t="s">
        <v>2548</v>
      </c>
      <c r="C550" s="20" t="s">
        <v>2010</v>
      </c>
      <c r="D550" t="s">
        <v>2000</v>
      </c>
    </row>
    <row r="551" spans="1:4">
      <c r="A551" s="1">
        <v>6109</v>
      </c>
      <c r="B551" t="s">
        <v>2549</v>
      </c>
      <c r="C551" s="20" t="s">
        <v>2010</v>
      </c>
      <c r="D551" t="s">
        <v>2000</v>
      </c>
    </row>
    <row r="552" spans="1:4">
      <c r="A552" s="1">
        <v>6110</v>
      </c>
      <c r="B552" t="s">
        <v>2550</v>
      </c>
      <c r="C552" s="20" t="s">
        <v>2010</v>
      </c>
      <c r="D552" t="s">
        <v>2000</v>
      </c>
    </row>
    <row r="553" spans="1:4">
      <c r="A553" s="1">
        <v>6111</v>
      </c>
      <c r="B553" t="s">
        <v>2551</v>
      </c>
      <c r="C553" s="20" t="s">
        <v>2010</v>
      </c>
      <c r="D553" t="s">
        <v>2000</v>
      </c>
    </row>
    <row r="554" spans="1:4">
      <c r="A554" s="1">
        <v>6112</v>
      </c>
      <c r="B554" t="s">
        <v>2552</v>
      </c>
      <c r="C554" s="20" t="s">
        <v>2010</v>
      </c>
      <c r="D554" t="s">
        <v>2000</v>
      </c>
    </row>
    <row r="555" spans="1:4">
      <c r="A555" s="1">
        <v>6113</v>
      </c>
      <c r="B555" t="s">
        <v>2553</v>
      </c>
      <c r="C555" s="20" t="s">
        <v>2010</v>
      </c>
      <c r="D555" t="s">
        <v>2000</v>
      </c>
    </row>
    <row r="556" spans="1:4">
      <c r="A556" s="1">
        <v>6114</v>
      </c>
      <c r="B556" t="s">
        <v>2554</v>
      </c>
      <c r="C556" s="20" t="s">
        <v>2010</v>
      </c>
      <c r="D556" t="s">
        <v>2000</v>
      </c>
    </row>
    <row r="557" spans="1:4">
      <c r="A557" s="1">
        <v>6115</v>
      </c>
      <c r="B557" t="s">
        <v>2555</v>
      </c>
      <c r="C557" s="20" t="s">
        <v>2010</v>
      </c>
      <c r="D557" t="s">
        <v>2000</v>
      </c>
    </row>
    <row r="558" spans="1:4">
      <c r="A558" s="1">
        <v>6116</v>
      </c>
      <c r="B558" t="s">
        <v>2556</v>
      </c>
      <c r="C558" s="20" t="s">
        <v>2010</v>
      </c>
      <c r="D558" t="s">
        <v>2000</v>
      </c>
    </row>
    <row r="559" spans="1:4">
      <c r="A559" s="1">
        <v>6117</v>
      </c>
      <c r="B559" t="s">
        <v>2557</v>
      </c>
      <c r="C559" s="20" t="s">
        <v>2010</v>
      </c>
      <c r="D559" t="s">
        <v>2000</v>
      </c>
    </row>
    <row r="560" spans="1:4">
      <c r="A560" s="1">
        <v>6118</v>
      </c>
      <c r="B560" t="s">
        <v>2558</v>
      </c>
      <c r="C560" s="20" t="s">
        <v>2010</v>
      </c>
      <c r="D560" t="s">
        <v>2000</v>
      </c>
    </row>
    <row r="561" spans="1:4">
      <c r="A561" s="1">
        <v>6119</v>
      </c>
      <c r="B561" t="s">
        <v>2559</v>
      </c>
      <c r="C561" s="20" t="s">
        <v>2010</v>
      </c>
      <c r="D561" t="s">
        <v>2000</v>
      </c>
    </row>
    <row r="562" spans="1:4">
      <c r="A562" s="1">
        <v>6120</v>
      </c>
      <c r="B562" t="s">
        <v>2560</v>
      </c>
      <c r="C562" s="20" t="s">
        <v>2010</v>
      </c>
      <c r="D562" t="s">
        <v>2000</v>
      </c>
    </row>
    <row r="563" spans="1:4">
      <c r="A563" s="1">
        <v>6121</v>
      </c>
      <c r="B563" t="s">
        <v>2561</v>
      </c>
      <c r="C563" s="20" t="s">
        <v>2010</v>
      </c>
      <c r="D563" t="s">
        <v>2000</v>
      </c>
    </row>
    <row r="564" spans="1:4">
      <c r="A564" s="1">
        <v>6122</v>
      </c>
      <c r="B564" t="s">
        <v>2562</v>
      </c>
      <c r="C564" s="20" t="s">
        <v>2010</v>
      </c>
      <c r="D564" t="s">
        <v>2000</v>
      </c>
    </row>
    <row r="565" spans="1:4">
      <c r="A565" s="1">
        <v>6123</v>
      </c>
      <c r="B565" t="s">
        <v>2563</v>
      </c>
      <c r="C565" s="20" t="s">
        <v>2010</v>
      </c>
      <c r="D565" t="s">
        <v>2000</v>
      </c>
    </row>
    <row r="566" spans="1:4">
      <c r="A566" s="1">
        <v>6124</v>
      </c>
      <c r="B566" t="s">
        <v>2564</v>
      </c>
      <c r="C566" s="20" t="s">
        <v>2010</v>
      </c>
      <c r="D566" t="s">
        <v>2000</v>
      </c>
    </row>
    <row r="567" spans="1:4">
      <c r="A567" s="1">
        <v>6125</v>
      </c>
      <c r="B567" t="s">
        <v>2565</v>
      </c>
      <c r="C567" s="20" t="s">
        <v>2010</v>
      </c>
      <c r="D567" t="s">
        <v>2000</v>
      </c>
    </row>
    <row r="568" spans="1:4">
      <c r="A568" s="1">
        <v>6126</v>
      </c>
      <c r="B568" t="s">
        <v>2566</v>
      </c>
      <c r="C568" s="20" t="s">
        <v>1999</v>
      </c>
      <c r="D568" t="s">
        <v>2000</v>
      </c>
    </row>
    <row r="569" spans="1:4">
      <c r="A569" s="1">
        <v>6127</v>
      </c>
      <c r="B569" t="s">
        <v>2567</v>
      </c>
      <c r="C569" s="20" t="s">
        <v>2010</v>
      </c>
      <c r="D569" t="s">
        <v>2000</v>
      </c>
    </row>
    <row r="570" spans="1:4">
      <c r="A570" s="1">
        <v>6128</v>
      </c>
      <c r="B570" t="s">
        <v>2568</v>
      </c>
      <c r="C570" s="20" t="s">
        <v>2010</v>
      </c>
      <c r="D570" t="s">
        <v>2000</v>
      </c>
    </row>
    <row r="571" spans="1:4">
      <c r="A571" s="1">
        <v>6129</v>
      </c>
      <c r="B571" t="s">
        <v>2569</v>
      </c>
      <c r="C571" s="20" t="s">
        <v>2010</v>
      </c>
      <c r="D571" t="s">
        <v>2000</v>
      </c>
    </row>
    <row r="572" spans="1:4">
      <c r="A572" s="1">
        <v>6130</v>
      </c>
      <c r="B572" t="s">
        <v>2570</v>
      </c>
      <c r="C572" s="20" t="s">
        <v>2010</v>
      </c>
      <c r="D572" t="s">
        <v>2000</v>
      </c>
    </row>
    <row r="573" spans="1:4">
      <c r="A573" s="1">
        <v>6131</v>
      </c>
      <c r="B573" t="s">
        <v>2571</v>
      </c>
      <c r="C573" s="20" t="s">
        <v>2010</v>
      </c>
      <c r="D573" t="s">
        <v>2000</v>
      </c>
    </row>
    <row r="574" spans="1:4">
      <c r="A574" s="1">
        <v>6132</v>
      </c>
      <c r="B574" t="s">
        <v>2572</v>
      </c>
      <c r="C574" s="20" t="s">
        <v>2010</v>
      </c>
      <c r="D574" t="s">
        <v>2000</v>
      </c>
    </row>
    <row r="575" spans="1:4">
      <c r="A575" s="1">
        <v>6133</v>
      </c>
      <c r="B575" t="s">
        <v>2573</v>
      </c>
      <c r="C575" s="20" t="s">
        <v>2010</v>
      </c>
      <c r="D575" t="s">
        <v>2000</v>
      </c>
    </row>
    <row r="576" spans="1:4">
      <c r="A576" s="1">
        <v>6134</v>
      </c>
      <c r="B576" t="s">
        <v>2574</v>
      </c>
      <c r="C576" s="20" t="s">
        <v>2010</v>
      </c>
      <c r="D576" t="s">
        <v>2000</v>
      </c>
    </row>
    <row r="577" spans="1:4">
      <c r="A577" s="1">
        <v>6135</v>
      </c>
      <c r="B577" t="s">
        <v>2575</v>
      </c>
      <c r="C577" s="20" t="s">
        <v>2010</v>
      </c>
      <c r="D577" t="s">
        <v>2000</v>
      </c>
    </row>
    <row r="578" spans="1:4">
      <c r="A578" s="1">
        <v>6136</v>
      </c>
      <c r="B578" t="s">
        <v>2576</v>
      </c>
      <c r="C578" s="20" t="s">
        <v>2010</v>
      </c>
      <c r="D578" t="s">
        <v>2000</v>
      </c>
    </row>
    <row r="579" spans="1:4">
      <c r="A579" s="1">
        <v>6137</v>
      </c>
      <c r="B579" t="s">
        <v>2577</v>
      </c>
      <c r="C579" s="20" t="s">
        <v>2010</v>
      </c>
      <c r="D579" t="s">
        <v>2000</v>
      </c>
    </row>
    <row r="580" spans="1:4">
      <c r="A580" s="1">
        <v>6138</v>
      </c>
      <c r="B580" t="s">
        <v>2578</v>
      </c>
      <c r="C580" s="20" t="s">
        <v>2010</v>
      </c>
      <c r="D580" t="s">
        <v>2000</v>
      </c>
    </row>
    <row r="581" spans="1:4">
      <c r="A581" s="1">
        <v>6139</v>
      </c>
      <c r="B581" t="s">
        <v>2579</v>
      </c>
      <c r="C581" s="20" t="s">
        <v>2010</v>
      </c>
      <c r="D581" t="s">
        <v>2000</v>
      </c>
    </row>
    <row r="582" spans="1:4">
      <c r="A582" s="1">
        <v>6140</v>
      </c>
      <c r="B582" t="s">
        <v>2580</v>
      </c>
      <c r="C582" s="20" t="s">
        <v>2010</v>
      </c>
      <c r="D582" t="s">
        <v>2000</v>
      </c>
    </row>
    <row r="583" spans="1:4">
      <c r="A583" s="1">
        <v>6141</v>
      </c>
      <c r="B583" t="s">
        <v>2581</v>
      </c>
      <c r="C583" s="20" t="s">
        <v>2010</v>
      </c>
      <c r="D583" t="s">
        <v>2000</v>
      </c>
    </row>
    <row r="584" spans="1:4">
      <c r="A584" s="1">
        <v>6142</v>
      </c>
      <c r="B584" t="s">
        <v>2582</v>
      </c>
      <c r="C584" s="20" t="s">
        <v>2010</v>
      </c>
      <c r="D584" t="s">
        <v>2000</v>
      </c>
    </row>
    <row r="585" spans="1:4">
      <c r="A585" s="1">
        <v>6143</v>
      </c>
      <c r="B585" t="s">
        <v>2583</v>
      </c>
      <c r="C585" s="20" t="s">
        <v>2010</v>
      </c>
      <c r="D585" t="s">
        <v>2000</v>
      </c>
    </row>
    <row r="586" spans="1:4">
      <c r="A586" s="1">
        <v>6144</v>
      </c>
      <c r="B586" t="s">
        <v>2584</v>
      </c>
      <c r="C586" s="20" t="s">
        <v>2010</v>
      </c>
      <c r="D586" t="s">
        <v>2000</v>
      </c>
    </row>
    <row r="587" spans="1:4">
      <c r="A587" s="1">
        <v>6145</v>
      </c>
      <c r="B587" t="s">
        <v>2585</v>
      </c>
      <c r="C587" s="20" t="s">
        <v>2010</v>
      </c>
      <c r="D587" t="s">
        <v>2000</v>
      </c>
    </row>
    <row r="588" spans="1:4">
      <c r="A588" s="1">
        <v>6146</v>
      </c>
      <c r="B588" t="s">
        <v>2586</v>
      </c>
      <c r="C588" s="20" t="s">
        <v>2010</v>
      </c>
      <c r="D588" t="s">
        <v>2000</v>
      </c>
    </row>
    <row r="589" spans="1:4">
      <c r="A589" s="1">
        <v>6147</v>
      </c>
      <c r="B589" t="s">
        <v>2587</v>
      </c>
      <c r="C589" s="20" t="s">
        <v>2010</v>
      </c>
      <c r="D589" t="s">
        <v>2000</v>
      </c>
    </row>
    <row r="590" spans="1:4">
      <c r="A590" s="1">
        <v>6148</v>
      </c>
      <c r="B590" t="s">
        <v>2588</v>
      </c>
      <c r="C590" s="20" t="s">
        <v>2010</v>
      </c>
      <c r="D590" t="s">
        <v>2000</v>
      </c>
    </row>
    <row r="591" spans="1:4">
      <c r="A591" s="1">
        <v>6149</v>
      </c>
      <c r="B591" t="s">
        <v>2589</v>
      </c>
      <c r="C591" s="20" t="s">
        <v>2010</v>
      </c>
      <c r="D591" t="s">
        <v>2000</v>
      </c>
    </row>
    <row r="592" spans="1:4">
      <c r="A592" s="1">
        <v>6150</v>
      </c>
      <c r="B592" t="s">
        <v>2590</v>
      </c>
      <c r="C592" s="20" t="s">
        <v>2010</v>
      </c>
      <c r="D592" t="s">
        <v>2000</v>
      </c>
    </row>
    <row r="593" spans="1:4">
      <c r="A593" s="1">
        <v>6151</v>
      </c>
      <c r="B593" t="s">
        <v>2591</v>
      </c>
      <c r="C593" s="20" t="s">
        <v>2010</v>
      </c>
      <c r="D593" t="s">
        <v>2000</v>
      </c>
    </row>
    <row r="594" spans="1:4">
      <c r="A594" s="1">
        <v>6152</v>
      </c>
      <c r="B594" t="s">
        <v>2592</v>
      </c>
      <c r="C594" s="20" t="s">
        <v>2010</v>
      </c>
      <c r="D594" t="s">
        <v>2000</v>
      </c>
    </row>
    <row r="595" spans="1:4">
      <c r="A595" s="1">
        <v>6153</v>
      </c>
      <c r="B595" t="s">
        <v>2593</v>
      </c>
      <c r="C595" s="20" t="s">
        <v>2010</v>
      </c>
      <c r="D595" t="s">
        <v>2000</v>
      </c>
    </row>
    <row r="596" spans="1:4">
      <c r="A596" s="1">
        <v>6154</v>
      </c>
      <c r="B596" t="s">
        <v>2594</v>
      </c>
      <c r="C596" s="20" t="s">
        <v>2010</v>
      </c>
      <c r="D596" t="s">
        <v>2000</v>
      </c>
    </row>
    <row r="597" spans="1:4">
      <c r="A597" s="1">
        <v>6155</v>
      </c>
      <c r="B597" t="s">
        <v>2595</v>
      </c>
      <c r="C597" s="20" t="s">
        <v>2010</v>
      </c>
      <c r="D597" t="s">
        <v>2000</v>
      </c>
    </row>
    <row r="598" spans="1:4">
      <c r="A598" s="1">
        <v>6156</v>
      </c>
      <c r="B598" t="s">
        <v>2596</v>
      </c>
      <c r="C598" s="20" t="s">
        <v>2010</v>
      </c>
      <c r="D598" t="s">
        <v>2000</v>
      </c>
    </row>
    <row r="599" spans="1:4">
      <c r="A599" s="1">
        <v>6157</v>
      </c>
      <c r="B599" t="s">
        <v>2597</v>
      </c>
      <c r="C599" s="20" t="s">
        <v>2010</v>
      </c>
      <c r="D599" t="s">
        <v>2000</v>
      </c>
    </row>
    <row r="600" spans="1:4">
      <c r="A600" s="1">
        <v>6158</v>
      </c>
      <c r="B600" t="s">
        <v>2598</v>
      </c>
      <c r="C600" s="20" t="s">
        <v>2010</v>
      </c>
      <c r="D600" t="s">
        <v>2000</v>
      </c>
    </row>
    <row r="601" spans="1:4">
      <c r="A601" s="1">
        <v>6159</v>
      </c>
      <c r="B601" t="s">
        <v>2599</v>
      </c>
      <c r="C601" s="20" t="s">
        <v>2010</v>
      </c>
      <c r="D601" t="s">
        <v>2000</v>
      </c>
    </row>
    <row r="602" spans="1:4">
      <c r="A602" s="1">
        <v>6160</v>
      </c>
      <c r="B602" t="s">
        <v>2600</v>
      </c>
      <c r="C602" s="20" t="s">
        <v>2010</v>
      </c>
      <c r="D602" t="s">
        <v>2000</v>
      </c>
    </row>
    <row r="603" spans="1:4">
      <c r="A603" s="1">
        <v>6161</v>
      </c>
      <c r="B603" t="s">
        <v>2601</v>
      </c>
      <c r="C603" s="20" t="s">
        <v>2010</v>
      </c>
      <c r="D603" t="s">
        <v>2000</v>
      </c>
    </row>
    <row r="604" spans="1:4">
      <c r="A604" s="1">
        <v>6162</v>
      </c>
      <c r="B604" t="s">
        <v>2602</v>
      </c>
      <c r="C604" s="20" t="s">
        <v>2010</v>
      </c>
      <c r="D604" t="s">
        <v>2000</v>
      </c>
    </row>
    <row r="605" spans="1:4">
      <c r="A605" s="1">
        <v>6163</v>
      </c>
      <c r="B605" t="s">
        <v>2603</v>
      </c>
      <c r="C605" s="20" t="s">
        <v>2010</v>
      </c>
      <c r="D605" t="s">
        <v>2000</v>
      </c>
    </row>
    <row r="606" spans="1:4">
      <c r="A606" s="1">
        <v>6164</v>
      </c>
      <c r="B606" t="s">
        <v>2604</v>
      </c>
      <c r="C606" s="20" t="s">
        <v>2010</v>
      </c>
      <c r="D606" t="s">
        <v>2000</v>
      </c>
    </row>
    <row r="607" spans="1:4">
      <c r="A607" s="1">
        <v>6165</v>
      </c>
      <c r="B607" t="s">
        <v>2605</v>
      </c>
      <c r="C607" s="20" t="s">
        <v>2010</v>
      </c>
      <c r="D607" t="s">
        <v>2000</v>
      </c>
    </row>
    <row r="608" spans="1:4">
      <c r="A608" s="1">
        <v>6166</v>
      </c>
      <c r="B608" t="s">
        <v>2606</v>
      </c>
      <c r="C608" s="20" t="s">
        <v>2010</v>
      </c>
      <c r="D608" t="s">
        <v>2000</v>
      </c>
    </row>
    <row r="609" spans="1:4">
      <c r="A609" s="1">
        <v>6167</v>
      </c>
      <c r="B609" t="s">
        <v>2607</v>
      </c>
      <c r="C609" s="20" t="s">
        <v>2010</v>
      </c>
      <c r="D609" t="s">
        <v>2000</v>
      </c>
    </row>
    <row r="610" spans="1:4">
      <c r="A610" s="1">
        <v>6168</v>
      </c>
      <c r="B610" t="s">
        <v>2608</v>
      </c>
      <c r="C610" s="20" t="s">
        <v>2010</v>
      </c>
      <c r="D610" t="s">
        <v>2000</v>
      </c>
    </row>
    <row r="611" spans="1:4">
      <c r="A611" s="1">
        <v>6169</v>
      </c>
      <c r="B611" t="s">
        <v>2609</v>
      </c>
      <c r="C611" s="20" t="s">
        <v>2010</v>
      </c>
      <c r="D611" t="s">
        <v>2000</v>
      </c>
    </row>
    <row r="612" spans="1:4">
      <c r="A612" s="1">
        <v>6170</v>
      </c>
      <c r="B612" t="s">
        <v>2610</v>
      </c>
      <c r="C612" s="20" t="s">
        <v>2010</v>
      </c>
      <c r="D612" t="s">
        <v>2000</v>
      </c>
    </row>
    <row r="613" spans="1:4">
      <c r="A613" s="1">
        <v>6171</v>
      </c>
      <c r="B613" t="s">
        <v>2611</v>
      </c>
      <c r="C613" s="20" t="s">
        <v>2010</v>
      </c>
      <c r="D613" t="s">
        <v>2000</v>
      </c>
    </row>
    <row r="614" spans="1:4">
      <c r="A614" s="1">
        <v>6172</v>
      </c>
      <c r="B614" t="s">
        <v>2612</v>
      </c>
      <c r="C614" s="20" t="s">
        <v>2010</v>
      </c>
      <c r="D614" t="s">
        <v>2000</v>
      </c>
    </row>
    <row r="615" spans="1:4">
      <c r="A615" s="1">
        <v>6173</v>
      </c>
      <c r="B615" t="s">
        <v>2613</v>
      </c>
      <c r="C615" s="20" t="s">
        <v>2010</v>
      </c>
      <c r="D615" t="s">
        <v>2000</v>
      </c>
    </row>
    <row r="616" spans="1:4">
      <c r="A616" s="1">
        <v>6174</v>
      </c>
      <c r="B616" t="s">
        <v>2614</v>
      </c>
      <c r="C616" s="20" t="s">
        <v>2010</v>
      </c>
      <c r="D616" t="s">
        <v>2000</v>
      </c>
    </row>
    <row r="617" spans="1:4">
      <c r="A617" s="1">
        <v>6175</v>
      </c>
      <c r="B617" t="s">
        <v>2615</v>
      </c>
      <c r="C617" s="20" t="s">
        <v>2010</v>
      </c>
      <c r="D617" t="s">
        <v>2000</v>
      </c>
    </row>
    <row r="618" spans="1:4">
      <c r="A618" s="1">
        <v>6176</v>
      </c>
      <c r="B618" t="s">
        <v>2616</v>
      </c>
      <c r="C618" s="20" t="s">
        <v>2010</v>
      </c>
      <c r="D618" t="s">
        <v>2000</v>
      </c>
    </row>
    <row r="619" spans="1:4">
      <c r="A619" s="1">
        <v>6177</v>
      </c>
      <c r="B619" t="s">
        <v>2617</v>
      </c>
      <c r="C619" s="20" t="s">
        <v>2010</v>
      </c>
      <c r="D619" t="s">
        <v>2000</v>
      </c>
    </row>
    <row r="620" spans="1:4">
      <c r="A620" s="1">
        <v>6178</v>
      </c>
      <c r="B620" t="s">
        <v>2618</v>
      </c>
      <c r="C620" s="20" t="s">
        <v>2010</v>
      </c>
      <c r="D620" t="s">
        <v>2000</v>
      </c>
    </row>
    <row r="621" spans="1:4">
      <c r="A621" s="1">
        <v>6179</v>
      </c>
      <c r="B621" t="s">
        <v>2619</v>
      </c>
      <c r="C621" s="20" t="s">
        <v>2010</v>
      </c>
      <c r="D621" t="s">
        <v>2000</v>
      </c>
    </row>
    <row r="622" spans="1:4">
      <c r="A622" s="1">
        <v>6180</v>
      </c>
      <c r="B622" t="s">
        <v>2620</v>
      </c>
      <c r="C622" s="20" t="s">
        <v>2010</v>
      </c>
      <c r="D622" t="s">
        <v>2000</v>
      </c>
    </row>
    <row r="623" spans="1:4">
      <c r="A623" s="1">
        <v>6181</v>
      </c>
      <c r="B623" t="s">
        <v>2621</v>
      </c>
      <c r="C623" s="20" t="s">
        <v>2010</v>
      </c>
      <c r="D623" t="s">
        <v>2000</v>
      </c>
    </row>
    <row r="624" spans="1:4">
      <c r="A624" s="1">
        <v>6182</v>
      </c>
      <c r="B624" t="s">
        <v>2622</v>
      </c>
      <c r="C624" s="20" t="s">
        <v>2010</v>
      </c>
      <c r="D624" t="s">
        <v>2000</v>
      </c>
    </row>
    <row r="625" spans="1:4">
      <c r="A625" s="1">
        <v>6183</v>
      </c>
      <c r="B625" t="s">
        <v>2623</v>
      </c>
      <c r="C625" s="20" t="s">
        <v>2010</v>
      </c>
      <c r="D625" t="s">
        <v>2000</v>
      </c>
    </row>
    <row r="626" spans="1:4">
      <c r="A626" s="1">
        <v>6184</v>
      </c>
      <c r="B626" t="s">
        <v>2624</v>
      </c>
      <c r="C626" s="20" t="s">
        <v>2010</v>
      </c>
      <c r="D626" t="s">
        <v>2000</v>
      </c>
    </row>
    <row r="627" spans="1:4">
      <c r="A627" s="1">
        <v>6185</v>
      </c>
      <c r="B627" t="s">
        <v>2625</v>
      </c>
      <c r="C627" s="20" t="s">
        <v>2010</v>
      </c>
      <c r="D627" t="s">
        <v>2000</v>
      </c>
    </row>
    <row r="628" spans="1:4">
      <c r="A628" s="1">
        <v>6186</v>
      </c>
      <c r="B628" t="s">
        <v>2626</v>
      </c>
      <c r="C628" s="20" t="s">
        <v>2010</v>
      </c>
      <c r="D628" t="s">
        <v>2000</v>
      </c>
    </row>
    <row r="629" spans="1:4">
      <c r="A629" s="1">
        <v>6187</v>
      </c>
      <c r="B629" t="s">
        <v>2627</v>
      </c>
      <c r="C629" s="20" t="s">
        <v>1999</v>
      </c>
      <c r="D629" t="s">
        <v>2000</v>
      </c>
    </row>
    <row r="630" spans="1:4">
      <c r="A630" s="1">
        <v>6188</v>
      </c>
      <c r="B630" t="s">
        <v>2628</v>
      </c>
      <c r="C630" s="20" t="s">
        <v>2010</v>
      </c>
      <c r="D630" t="s">
        <v>2000</v>
      </c>
    </row>
    <row r="631" spans="1:4">
      <c r="A631" s="1">
        <v>6189</v>
      </c>
      <c r="B631" t="s">
        <v>2629</v>
      </c>
      <c r="C631" s="20" t="s">
        <v>2010</v>
      </c>
      <c r="D631" t="s">
        <v>2000</v>
      </c>
    </row>
    <row r="632" spans="1:4">
      <c r="A632" s="1">
        <v>6190</v>
      </c>
      <c r="B632" t="s">
        <v>2630</v>
      </c>
      <c r="C632" s="20" t="s">
        <v>2010</v>
      </c>
      <c r="D632" t="s">
        <v>2000</v>
      </c>
    </row>
    <row r="633" spans="1:4">
      <c r="A633" s="1">
        <v>6191</v>
      </c>
      <c r="B633" t="s">
        <v>2631</v>
      </c>
      <c r="C633" s="20" t="s">
        <v>2010</v>
      </c>
      <c r="D633" t="s">
        <v>2000</v>
      </c>
    </row>
    <row r="634" spans="1:4">
      <c r="A634" s="1">
        <v>6192</v>
      </c>
      <c r="B634" t="s">
        <v>2632</v>
      </c>
      <c r="C634" s="20" t="s">
        <v>2010</v>
      </c>
      <c r="D634" t="s">
        <v>2000</v>
      </c>
    </row>
    <row r="635" spans="1:4">
      <c r="A635" s="1">
        <v>6194</v>
      </c>
      <c r="B635" t="s">
        <v>2633</v>
      </c>
      <c r="C635" s="20" t="s">
        <v>2010</v>
      </c>
      <c r="D635" t="s">
        <v>2000</v>
      </c>
    </row>
    <row r="636" spans="1:4">
      <c r="A636" s="1">
        <v>6195</v>
      </c>
      <c r="B636" t="s">
        <v>2634</v>
      </c>
      <c r="C636" s="20" t="s">
        <v>2010</v>
      </c>
      <c r="D636" t="s">
        <v>2000</v>
      </c>
    </row>
    <row r="637" spans="1:4">
      <c r="A637" s="1">
        <v>6196</v>
      </c>
      <c r="B637" t="s">
        <v>2635</v>
      </c>
      <c r="C637" s="20" t="s">
        <v>2010</v>
      </c>
      <c r="D637" t="s">
        <v>2000</v>
      </c>
    </row>
    <row r="638" spans="1:4">
      <c r="A638" s="1">
        <v>6197</v>
      </c>
      <c r="B638" t="s">
        <v>2636</v>
      </c>
      <c r="C638" s="20" t="s">
        <v>2010</v>
      </c>
      <c r="D638" t="s">
        <v>2000</v>
      </c>
    </row>
    <row r="639" spans="1:4">
      <c r="A639" s="1">
        <v>6198</v>
      </c>
      <c r="B639" t="s">
        <v>2637</v>
      </c>
      <c r="C639" s="20" t="s">
        <v>2010</v>
      </c>
      <c r="D639" t="s">
        <v>2000</v>
      </c>
    </row>
    <row r="640" spans="1:4">
      <c r="A640" s="1">
        <v>6199</v>
      </c>
      <c r="B640" t="s">
        <v>2638</v>
      </c>
      <c r="C640" s="20" t="s">
        <v>2010</v>
      </c>
      <c r="D640" t="s">
        <v>2000</v>
      </c>
    </row>
    <row r="641" spans="1:4">
      <c r="A641" s="1">
        <v>6200</v>
      </c>
      <c r="B641" t="s">
        <v>2639</v>
      </c>
      <c r="C641" s="20" t="s">
        <v>2010</v>
      </c>
      <c r="D641" t="s">
        <v>2000</v>
      </c>
    </row>
    <row r="642" spans="1:4">
      <c r="A642" s="1">
        <v>6201</v>
      </c>
      <c r="B642" t="s">
        <v>2640</v>
      </c>
      <c r="C642" s="20" t="s">
        <v>2010</v>
      </c>
      <c r="D642" t="s">
        <v>2000</v>
      </c>
    </row>
    <row r="643" spans="1:4">
      <c r="A643" s="1">
        <v>6202</v>
      </c>
      <c r="B643" t="s">
        <v>2641</v>
      </c>
      <c r="C643" s="20" t="s">
        <v>2010</v>
      </c>
      <c r="D643" t="s">
        <v>2000</v>
      </c>
    </row>
    <row r="644" spans="1:4">
      <c r="A644" s="1">
        <v>6203</v>
      </c>
      <c r="B644" t="s">
        <v>2642</v>
      </c>
      <c r="C644" s="20" t="s">
        <v>2010</v>
      </c>
      <c r="D644" t="s">
        <v>2000</v>
      </c>
    </row>
    <row r="645" spans="1:4">
      <c r="A645" s="1">
        <v>6204</v>
      </c>
      <c r="B645" t="s">
        <v>2643</v>
      </c>
      <c r="C645" s="20" t="s">
        <v>2010</v>
      </c>
      <c r="D645" t="s">
        <v>2000</v>
      </c>
    </row>
    <row r="646" spans="1:4">
      <c r="A646" s="1">
        <v>6205</v>
      </c>
      <c r="B646" t="s">
        <v>2644</v>
      </c>
      <c r="C646" s="20" t="s">
        <v>2010</v>
      </c>
      <c r="D646" t="s">
        <v>2000</v>
      </c>
    </row>
    <row r="647" spans="1:4">
      <c r="A647" s="1">
        <v>6206</v>
      </c>
      <c r="B647" t="s">
        <v>2645</v>
      </c>
      <c r="C647" s="20" t="s">
        <v>2010</v>
      </c>
      <c r="D647" t="s">
        <v>2000</v>
      </c>
    </row>
    <row r="648" spans="1:4">
      <c r="A648" s="1">
        <v>6207</v>
      </c>
      <c r="B648" t="s">
        <v>2646</v>
      </c>
      <c r="C648" s="20" t="s">
        <v>2010</v>
      </c>
      <c r="D648" t="s">
        <v>2000</v>
      </c>
    </row>
    <row r="649" spans="1:4">
      <c r="A649" s="1">
        <v>6208</v>
      </c>
      <c r="B649" t="s">
        <v>2647</v>
      </c>
      <c r="C649" s="20" t="s">
        <v>2010</v>
      </c>
      <c r="D649" t="s">
        <v>2000</v>
      </c>
    </row>
    <row r="650" spans="1:4">
      <c r="A650" s="1">
        <v>6209</v>
      </c>
      <c r="B650" t="s">
        <v>2648</v>
      </c>
      <c r="C650" s="20" t="s">
        <v>2010</v>
      </c>
      <c r="D650" t="s">
        <v>2000</v>
      </c>
    </row>
    <row r="651" spans="1:4">
      <c r="A651" s="1">
        <v>6210</v>
      </c>
      <c r="B651" t="s">
        <v>2649</v>
      </c>
      <c r="C651" s="20" t="s">
        <v>2010</v>
      </c>
      <c r="D651" t="s">
        <v>2000</v>
      </c>
    </row>
    <row r="652" spans="1:4">
      <c r="A652" s="1">
        <v>6211</v>
      </c>
      <c r="B652" t="s">
        <v>2650</v>
      </c>
      <c r="C652" s="20" t="s">
        <v>2010</v>
      </c>
      <c r="D652" t="s">
        <v>2000</v>
      </c>
    </row>
    <row r="653" spans="1:4">
      <c r="A653" s="1">
        <v>6212</v>
      </c>
      <c r="B653" t="s">
        <v>2651</v>
      </c>
      <c r="C653" s="20" t="s">
        <v>2010</v>
      </c>
      <c r="D653" t="s">
        <v>2000</v>
      </c>
    </row>
    <row r="654" spans="1:4">
      <c r="A654" s="1">
        <v>6213</v>
      </c>
      <c r="B654" t="s">
        <v>2652</v>
      </c>
      <c r="C654" s="20" t="s">
        <v>2010</v>
      </c>
      <c r="D654" t="s">
        <v>2000</v>
      </c>
    </row>
    <row r="655" spans="1:4">
      <c r="A655" s="1">
        <v>6214</v>
      </c>
      <c r="B655" t="s">
        <v>2653</v>
      </c>
      <c r="C655" s="20" t="s">
        <v>2010</v>
      </c>
      <c r="D655" t="s">
        <v>2000</v>
      </c>
    </row>
    <row r="656" spans="1:4">
      <c r="A656" s="1">
        <v>6215</v>
      </c>
      <c r="B656" t="s">
        <v>2654</v>
      </c>
      <c r="C656" s="20" t="s">
        <v>2010</v>
      </c>
      <c r="D656" t="s">
        <v>2000</v>
      </c>
    </row>
    <row r="657" spans="1:4">
      <c r="A657" s="1">
        <v>6216</v>
      </c>
      <c r="B657" t="s">
        <v>2655</v>
      </c>
      <c r="C657" s="20" t="s">
        <v>2010</v>
      </c>
      <c r="D657" t="s">
        <v>2000</v>
      </c>
    </row>
    <row r="658" spans="1:4">
      <c r="A658" s="1">
        <v>6217</v>
      </c>
      <c r="B658" t="s">
        <v>2656</v>
      </c>
      <c r="C658" s="20" t="s">
        <v>2010</v>
      </c>
      <c r="D658" t="s">
        <v>2000</v>
      </c>
    </row>
    <row r="659" spans="1:4">
      <c r="A659" s="1">
        <v>6218</v>
      </c>
      <c r="B659" t="s">
        <v>2657</v>
      </c>
      <c r="C659" s="20" t="s">
        <v>2010</v>
      </c>
      <c r="D659" t="s">
        <v>2000</v>
      </c>
    </row>
    <row r="660" spans="1:4">
      <c r="A660" s="1">
        <v>6219</v>
      </c>
      <c r="B660" t="s">
        <v>2658</v>
      </c>
      <c r="C660" s="20" t="s">
        <v>2010</v>
      </c>
      <c r="D660" t="s">
        <v>2000</v>
      </c>
    </row>
    <row r="661" spans="1:4">
      <c r="A661" s="1">
        <v>6220</v>
      </c>
      <c r="B661" t="s">
        <v>2659</v>
      </c>
      <c r="C661" s="20" t="s">
        <v>2010</v>
      </c>
      <c r="D661" t="s">
        <v>2000</v>
      </c>
    </row>
    <row r="662" spans="1:4">
      <c r="A662" s="1">
        <v>6221</v>
      </c>
      <c r="B662" t="s">
        <v>2660</v>
      </c>
      <c r="C662" s="20" t="s">
        <v>2010</v>
      </c>
      <c r="D662" t="s">
        <v>2000</v>
      </c>
    </row>
    <row r="663" spans="1:4">
      <c r="A663" s="1">
        <v>6222</v>
      </c>
      <c r="B663" t="s">
        <v>2661</v>
      </c>
      <c r="C663" s="20" t="s">
        <v>2010</v>
      </c>
      <c r="D663" t="s">
        <v>2000</v>
      </c>
    </row>
    <row r="664" spans="1:4">
      <c r="A664" s="1">
        <v>6223</v>
      </c>
      <c r="B664" t="s">
        <v>2662</v>
      </c>
      <c r="C664" s="20" t="s">
        <v>2010</v>
      </c>
      <c r="D664" t="s">
        <v>2000</v>
      </c>
    </row>
    <row r="665" spans="1:4">
      <c r="A665" s="1">
        <v>6225</v>
      </c>
      <c r="B665" t="s">
        <v>2663</v>
      </c>
      <c r="C665" s="20" t="s">
        <v>2010</v>
      </c>
      <c r="D665" t="s">
        <v>2000</v>
      </c>
    </row>
    <row r="666" spans="1:4">
      <c r="A666" s="1">
        <v>6226</v>
      </c>
      <c r="B666" t="s">
        <v>2664</v>
      </c>
      <c r="C666" s="20" t="s">
        <v>2010</v>
      </c>
      <c r="D666" t="s">
        <v>2000</v>
      </c>
    </row>
    <row r="667" spans="1:4">
      <c r="A667" s="1">
        <v>6227</v>
      </c>
      <c r="B667" t="s">
        <v>2665</v>
      </c>
      <c r="C667" s="20" t="s">
        <v>2010</v>
      </c>
      <c r="D667" t="s">
        <v>2000</v>
      </c>
    </row>
    <row r="668" spans="1:4">
      <c r="A668" s="1">
        <v>6228</v>
      </c>
      <c r="B668" t="s">
        <v>2666</v>
      </c>
      <c r="C668" s="20" t="s">
        <v>2010</v>
      </c>
      <c r="D668" t="s">
        <v>2000</v>
      </c>
    </row>
    <row r="669" spans="1:4">
      <c r="A669" s="1">
        <v>6229</v>
      </c>
      <c r="B669" t="s">
        <v>2667</v>
      </c>
      <c r="C669" s="20" t="s">
        <v>2010</v>
      </c>
      <c r="D669" t="s">
        <v>2000</v>
      </c>
    </row>
    <row r="670" spans="1:4">
      <c r="A670" s="1">
        <v>6230</v>
      </c>
      <c r="B670" t="s">
        <v>2668</v>
      </c>
      <c r="C670" s="20" t="s">
        <v>2010</v>
      </c>
      <c r="D670" t="s">
        <v>2000</v>
      </c>
    </row>
    <row r="671" spans="1:4">
      <c r="A671" s="1">
        <v>6231</v>
      </c>
      <c r="B671" t="s">
        <v>2669</v>
      </c>
      <c r="C671" s="20" t="s">
        <v>2010</v>
      </c>
      <c r="D671" t="s">
        <v>2000</v>
      </c>
    </row>
    <row r="672" spans="1:4">
      <c r="A672" s="1">
        <v>6232</v>
      </c>
      <c r="B672" t="s">
        <v>2670</v>
      </c>
      <c r="C672" s="20" t="s">
        <v>2010</v>
      </c>
      <c r="D672" t="s">
        <v>2000</v>
      </c>
    </row>
    <row r="673" spans="1:4">
      <c r="A673" s="1">
        <v>6233</v>
      </c>
      <c r="B673" t="s">
        <v>2671</v>
      </c>
      <c r="C673" s="20" t="s">
        <v>2010</v>
      </c>
      <c r="D673" t="s">
        <v>2000</v>
      </c>
    </row>
    <row r="674" spans="1:4">
      <c r="A674" s="1">
        <v>6234</v>
      </c>
      <c r="B674" t="s">
        <v>2672</v>
      </c>
      <c r="C674" s="20" t="s">
        <v>2010</v>
      </c>
      <c r="D674" t="s">
        <v>2000</v>
      </c>
    </row>
    <row r="675" spans="1:4">
      <c r="A675" s="1">
        <v>6235</v>
      </c>
      <c r="B675" t="s">
        <v>2673</v>
      </c>
      <c r="C675" s="20" t="s">
        <v>2010</v>
      </c>
      <c r="D675" t="s">
        <v>2000</v>
      </c>
    </row>
    <row r="676" spans="1:4">
      <c r="A676" s="1">
        <v>6236</v>
      </c>
      <c r="B676" t="s">
        <v>2674</v>
      </c>
      <c r="C676" s="20" t="s">
        <v>2010</v>
      </c>
      <c r="D676" t="s">
        <v>2000</v>
      </c>
    </row>
    <row r="677" spans="1:4">
      <c r="A677" s="1">
        <v>6237</v>
      </c>
      <c r="B677" t="s">
        <v>2675</v>
      </c>
      <c r="C677" s="20" t="s">
        <v>2010</v>
      </c>
      <c r="D677" t="s">
        <v>2000</v>
      </c>
    </row>
    <row r="678" spans="1:4">
      <c r="A678" s="1">
        <v>6238</v>
      </c>
      <c r="B678" t="s">
        <v>2676</v>
      </c>
      <c r="C678" s="20" t="s">
        <v>2010</v>
      </c>
      <c r="D678" t="s">
        <v>2000</v>
      </c>
    </row>
    <row r="679" spans="1:4">
      <c r="A679" s="1">
        <v>6239</v>
      </c>
      <c r="B679" t="s">
        <v>2677</v>
      </c>
      <c r="C679" s="20" t="s">
        <v>2010</v>
      </c>
      <c r="D679" t="s">
        <v>2000</v>
      </c>
    </row>
    <row r="680" spans="1:4">
      <c r="A680" s="1">
        <v>6240</v>
      </c>
      <c r="B680" t="s">
        <v>2678</v>
      </c>
      <c r="C680" s="20" t="s">
        <v>2010</v>
      </c>
      <c r="D680" t="s">
        <v>2000</v>
      </c>
    </row>
    <row r="681" spans="1:4">
      <c r="A681" s="1">
        <v>6241</v>
      </c>
      <c r="B681" t="s">
        <v>2679</v>
      </c>
      <c r="C681" s="20" t="s">
        <v>2010</v>
      </c>
      <c r="D681" t="s">
        <v>2000</v>
      </c>
    </row>
    <row r="682" spans="1:4">
      <c r="A682" s="1">
        <v>6242</v>
      </c>
      <c r="B682" t="s">
        <v>2680</v>
      </c>
      <c r="C682" s="20" t="s">
        <v>2010</v>
      </c>
      <c r="D682" t="s">
        <v>2000</v>
      </c>
    </row>
    <row r="683" spans="1:4">
      <c r="A683" s="1">
        <v>6243</v>
      </c>
      <c r="B683" t="s">
        <v>2681</v>
      </c>
      <c r="C683" s="20" t="s">
        <v>2010</v>
      </c>
      <c r="D683" t="s">
        <v>2000</v>
      </c>
    </row>
    <row r="684" spans="1:4">
      <c r="A684" s="1">
        <v>6244</v>
      </c>
      <c r="B684" t="s">
        <v>2682</v>
      </c>
      <c r="C684" s="20" t="s">
        <v>2010</v>
      </c>
      <c r="D684" t="s">
        <v>2000</v>
      </c>
    </row>
    <row r="685" spans="1:4">
      <c r="A685" s="1">
        <v>6245</v>
      </c>
      <c r="B685" t="s">
        <v>2683</v>
      </c>
      <c r="C685" s="20" t="s">
        <v>2010</v>
      </c>
      <c r="D685" t="s">
        <v>2000</v>
      </c>
    </row>
    <row r="686" spans="1:4">
      <c r="A686" s="1">
        <v>6246</v>
      </c>
      <c r="B686" t="s">
        <v>2684</v>
      </c>
      <c r="C686" s="20" t="s">
        <v>2010</v>
      </c>
      <c r="D686" t="s">
        <v>2000</v>
      </c>
    </row>
    <row r="687" spans="1:4">
      <c r="A687" s="1">
        <v>6247</v>
      </c>
      <c r="B687" t="s">
        <v>2685</v>
      </c>
      <c r="C687" s="20" t="s">
        <v>2010</v>
      </c>
      <c r="D687" t="s">
        <v>2000</v>
      </c>
    </row>
    <row r="688" spans="1:4">
      <c r="A688" s="1">
        <v>6248</v>
      </c>
      <c r="B688" t="s">
        <v>2686</v>
      </c>
      <c r="C688" s="20" t="s">
        <v>2010</v>
      </c>
      <c r="D688" t="s">
        <v>2000</v>
      </c>
    </row>
    <row r="689" spans="1:4">
      <c r="A689" s="1">
        <v>6249</v>
      </c>
      <c r="B689" t="s">
        <v>2687</v>
      </c>
      <c r="C689" s="20" t="s">
        <v>2010</v>
      </c>
      <c r="D689" t="s">
        <v>2000</v>
      </c>
    </row>
    <row r="690" spans="1:4">
      <c r="A690" s="1">
        <v>6250</v>
      </c>
      <c r="B690" t="s">
        <v>2688</v>
      </c>
      <c r="C690" s="20" t="s">
        <v>2010</v>
      </c>
      <c r="D690" t="s">
        <v>2000</v>
      </c>
    </row>
    <row r="691" spans="1:4">
      <c r="A691" s="1">
        <v>6251</v>
      </c>
      <c r="B691" t="s">
        <v>2689</v>
      </c>
      <c r="C691" s="20" t="s">
        <v>1999</v>
      </c>
      <c r="D691" t="s">
        <v>2000</v>
      </c>
    </row>
    <row r="692" spans="1:4">
      <c r="A692" s="1">
        <v>6252</v>
      </c>
      <c r="B692" t="s">
        <v>2690</v>
      </c>
      <c r="C692" s="20" t="s">
        <v>2010</v>
      </c>
      <c r="D692" t="s">
        <v>2000</v>
      </c>
    </row>
    <row r="693" spans="1:4">
      <c r="A693" s="1">
        <v>6253</v>
      </c>
      <c r="B693" t="s">
        <v>2691</v>
      </c>
      <c r="C693" s="20" t="s">
        <v>2010</v>
      </c>
      <c r="D693" t="s">
        <v>2000</v>
      </c>
    </row>
    <row r="694" spans="1:4">
      <c r="A694" s="1">
        <v>6254</v>
      </c>
      <c r="B694" t="s">
        <v>2692</v>
      </c>
      <c r="C694" s="20" t="s">
        <v>2010</v>
      </c>
      <c r="D694" t="s">
        <v>2000</v>
      </c>
    </row>
    <row r="695" spans="1:4">
      <c r="A695" s="1">
        <v>6255</v>
      </c>
      <c r="B695" t="s">
        <v>2693</v>
      </c>
      <c r="C695" s="20" t="s">
        <v>2010</v>
      </c>
      <c r="D695" t="s">
        <v>2000</v>
      </c>
    </row>
    <row r="696" spans="1:4">
      <c r="A696" s="1">
        <v>6256</v>
      </c>
      <c r="B696" t="s">
        <v>2694</v>
      </c>
      <c r="C696" s="20" t="s">
        <v>2010</v>
      </c>
      <c r="D696" t="s">
        <v>2000</v>
      </c>
    </row>
    <row r="697" spans="1:4">
      <c r="A697" s="1">
        <v>6257</v>
      </c>
      <c r="B697" t="s">
        <v>2695</v>
      </c>
      <c r="C697" s="20" t="s">
        <v>2010</v>
      </c>
      <c r="D697" t="s">
        <v>2000</v>
      </c>
    </row>
    <row r="698" spans="1:4">
      <c r="A698" s="1">
        <v>6258</v>
      </c>
      <c r="B698" t="s">
        <v>2696</v>
      </c>
      <c r="C698" s="20" t="s">
        <v>2010</v>
      </c>
      <c r="D698" t="s">
        <v>2000</v>
      </c>
    </row>
    <row r="699" spans="1:4">
      <c r="A699" s="1">
        <v>6259</v>
      </c>
      <c r="B699" t="s">
        <v>2697</v>
      </c>
      <c r="C699" s="20" t="s">
        <v>2010</v>
      </c>
      <c r="D699" t="s">
        <v>2000</v>
      </c>
    </row>
    <row r="700" spans="1:4">
      <c r="A700" s="1">
        <v>6260</v>
      </c>
      <c r="B700" t="s">
        <v>2698</v>
      </c>
      <c r="C700" s="20" t="s">
        <v>2010</v>
      </c>
      <c r="D700" t="s">
        <v>2000</v>
      </c>
    </row>
    <row r="701" spans="1:4">
      <c r="A701" s="1">
        <v>6261</v>
      </c>
      <c r="B701" t="s">
        <v>2699</v>
      </c>
      <c r="C701" s="20" t="s">
        <v>2010</v>
      </c>
      <c r="D701" t="s">
        <v>2000</v>
      </c>
    </row>
    <row r="702" spans="1:4">
      <c r="A702" s="1">
        <v>6262</v>
      </c>
      <c r="B702" t="s">
        <v>2700</v>
      </c>
      <c r="C702" s="20" t="s">
        <v>2010</v>
      </c>
      <c r="D702" t="s">
        <v>2000</v>
      </c>
    </row>
    <row r="703" spans="1:4">
      <c r="A703" s="1">
        <v>6263</v>
      </c>
      <c r="B703" t="s">
        <v>2701</v>
      </c>
      <c r="C703" s="20" t="s">
        <v>2010</v>
      </c>
      <c r="D703" t="s">
        <v>2000</v>
      </c>
    </row>
    <row r="704" spans="1:4">
      <c r="A704" s="1">
        <v>6264</v>
      </c>
      <c r="B704" t="s">
        <v>2702</v>
      </c>
      <c r="C704" s="20" t="s">
        <v>2010</v>
      </c>
      <c r="D704" t="s">
        <v>2000</v>
      </c>
    </row>
    <row r="705" spans="1:4">
      <c r="A705" s="1">
        <v>6265</v>
      </c>
      <c r="B705" t="s">
        <v>2703</v>
      </c>
      <c r="C705" s="20" t="s">
        <v>2010</v>
      </c>
      <c r="D705" t="s">
        <v>2000</v>
      </c>
    </row>
    <row r="706" spans="1:4">
      <c r="A706" s="1">
        <v>6266</v>
      </c>
      <c r="B706" t="s">
        <v>2704</v>
      </c>
      <c r="C706" s="20" t="s">
        <v>2010</v>
      </c>
      <c r="D706" t="s">
        <v>2000</v>
      </c>
    </row>
    <row r="707" spans="1:4">
      <c r="A707" s="1">
        <v>6267</v>
      </c>
      <c r="B707" t="s">
        <v>2705</v>
      </c>
      <c r="C707" s="20" t="s">
        <v>2010</v>
      </c>
      <c r="D707" t="s">
        <v>2000</v>
      </c>
    </row>
    <row r="708" spans="1:4">
      <c r="A708" s="1">
        <v>6268</v>
      </c>
      <c r="B708" t="s">
        <v>2706</v>
      </c>
      <c r="C708" s="20" t="s">
        <v>2010</v>
      </c>
      <c r="D708" t="s">
        <v>2000</v>
      </c>
    </row>
    <row r="709" spans="1:4">
      <c r="A709" s="1">
        <v>6269</v>
      </c>
      <c r="B709" t="s">
        <v>2707</v>
      </c>
      <c r="C709" s="20" t="s">
        <v>2010</v>
      </c>
      <c r="D709" t="s">
        <v>2000</v>
      </c>
    </row>
    <row r="710" spans="1:4">
      <c r="A710" s="1">
        <v>6270</v>
      </c>
      <c r="B710" t="s">
        <v>2708</v>
      </c>
      <c r="C710" s="20" t="s">
        <v>2010</v>
      </c>
      <c r="D710" t="s">
        <v>2000</v>
      </c>
    </row>
    <row r="711" spans="1:4">
      <c r="A711" s="1">
        <v>6271</v>
      </c>
      <c r="B711" t="s">
        <v>2709</v>
      </c>
      <c r="C711" s="20" t="s">
        <v>2010</v>
      </c>
      <c r="D711" t="s">
        <v>2000</v>
      </c>
    </row>
    <row r="712" spans="1:4">
      <c r="A712" s="1">
        <v>6272</v>
      </c>
      <c r="B712" t="s">
        <v>2710</v>
      </c>
      <c r="C712" s="20" t="s">
        <v>1999</v>
      </c>
      <c r="D712" t="s">
        <v>2000</v>
      </c>
    </row>
    <row r="713" spans="1:4">
      <c r="A713" s="1">
        <v>6273</v>
      </c>
      <c r="B713" t="s">
        <v>2711</v>
      </c>
      <c r="C713" s="20" t="s">
        <v>1999</v>
      </c>
      <c r="D713" t="s">
        <v>2000</v>
      </c>
    </row>
    <row r="714" spans="1:4">
      <c r="A714" s="1">
        <v>6274</v>
      </c>
      <c r="B714" t="s">
        <v>2712</v>
      </c>
      <c r="C714" s="20" t="s">
        <v>1999</v>
      </c>
      <c r="D714" t="s">
        <v>2000</v>
      </c>
    </row>
    <row r="715" spans="1:4">
      <c r="A715" s="1">
        <v>6275</v>
      </c>
      <c r="B715" t="s">
        <v>2713</v>
      </c>
      <c r="C715" s="20" t="s">
        <v>1999</v>
      </c>
      <c r="D715" t="s">
        <v>2000</v>
      </c>
    </row>
    <row r="716" spans="1:4">
      <c r="A716" s="1">
        <v>6276</v>
      </c>
      <c r="B716" t="s">
        <v>2714</v>
      </c>
      <c r="C716" s="20" t="s">
        <v>2010</v>
      </c>
      <c r="D716" t="s">
        <v>2000</v>
      </c>
    </row>
    <row r="717" spans="1:4">
      <c r="A717" s="1">
        <v>6278</v>
      </c>
      <c r="B717" t="s">
        <v>2715</v>
      </c>
      <c r="C717" s="20" t="s">
        <v>2010</v>
      </c>
      <c r="D717" t="s">
        <v>2000</v>
      </c>
    </row>
    <row r="718" spans="1:4">
      <c r="A718" s="1">
        <v>6279</v>
      </c>
      <c r="B718" t="s">
        <v>2716</v>
      </c>
      <c r="C718" s="20" t="s">
        <v>2010</v>
      </c>
      <c r="D718" t="s">
        <v>2000</v>
      </c>
    </row>
    <row r="719" spans="1:4">
      <c r="A719" s="1">
        <v>6280</v>
      </c>
      <c r="B719" t="s">
        <v>2717</v>
      </c>
      <c r="C719" s="20" t="s">
        <v>2010</v>
      </c>
      <c r="D719" t="s">
        <v>2000</v>
      </c>
    </row>
    <row r="720" spans="1:4">
      <c r="A720" s="1">
        <v>6281</v>
      </c>
      <c r="B720" t="s">
        <v>2718</v>
      </c>
      <c r="C720" s="20" t="s">
        <v>1999</v>
      </c>
      <c r="D720" t="s">
        <v>2000</v>
      </c>
    </row>
    <row r="721" spans="1:4">
      <c r="A721" s="1">
        <v>6282</v>
      </c>
      <c r="B721" t="s">
        <v>2719</v>
      </c>
      <c r="C721" s="20" t="s">
        <v>1999</v>
      </c>
      <c r="D721" t="s">
        <v>2000</v>
      </c>
    </row>
    <row r="722" spans="1:4">
      <c r="A722" s="1">
        <v>6283</v>
      </c>
      <c r="B722" t="s">
        <v>2720</v>
      </c>
      <c r="C722" s="20" t="s">
        <v>2010</v>
      </c>
      <c r="D722" t="s">
        <v>2000</v>
      </c>
    </row>
    <row r="723" spans="1:4">
      <c r="A723" s="1">
        <v>6284</v>
      </c>
      <c r="B723" t="s">
        <v>2721</v>
      </c>
      <c r="C723" s="20" t="s">
        <v>2010</v>
      </c>
      <c r="D723" t="s">
        <v>2000</v>
      </c>
    </row>
    <row r="724" spans="1:4">
      <c r="A724" s="1">
        <v>6285</v>
      </c>
      <c r="B724" t="s">
        <v>2722</v>
      </c>
      <c r="C724" s="20" t="s">
        <v>2010</v>
      </c>
      <c r="D724" t="s">
        <v>2000</v>
      </c>
    </row>
    <row r="725" spans="1:4">
      <c r="A725" s="1">
        <v>6286</v>
      </c>
      <c r="B725" t="s">
        <v>2723</v>
      </c>
      <c r="C725" s="20" t="s">
        <v>2010</v>
      </c>
      <c r="D725" t="s">
        <v>2000</v>
      </c>
    </row>
    <row r="726" spans="1:4">
      <c r="A726" s="1">
        <v>6287</v>
      </c>
      <c r="B726" t="s">
        <v>2724</v>
      </c>
      <c r="C726" s="20" t="s">
        <v>2010</v>
      </c>
      <c r="D726" t="s">
        <v>2000</v>
      </c>
    </row>
    <row r="727" spans="1:4">
      <c r="A727" s="1">
        <v>6288</v>
      </c>
      <c r="B727" t="s">
        <v>2725</v>
      </c>
      <c r="C727" s="20" t="s">
        <v>2010</v>
      </c>
      <c r="D727" t="s">
        <v>2000</v>
      </c>
    </row>
    <row r="728" spans="1:4">
      <c r="A728" s="1">
        <v>6289</v>
      </c>
      <c r="B728" t="s">
        <v>2726</v>
      </c>
      <c r="C728" s="20" t="s">
        <v>2010</v>
      </c>
      <c r="D728" t="s">
        <v>2000</v>
      </c>
    </row>
    <row r="729" spans="1:4">
      <c r="A729" s="1">
        <v>6290</v>
      </c>
      <c r="B729" t="s">
        <v>2727</v>
      </c>
      <c r="C729" s="20" t="s">
        <v>2010</v>
      </c>
      <c r="D729" t="s">
        <v>2000</v>
      </c>
    </row>
    <row r="730" spans="1:4">
      <c r="A730" s="1">
        <v>6291</v>
      </c>
      <c r="B730" t="s">
        <v>2728</v>
      </c>
      <c r="C730" s="20" t="s">
        <v>2010</v>
      </c>
      <c r="D730" t="s">
        <v>2000</v>
      </c>
    </row>
    <row r="731" spans="1:4">
      <c r="A731" s="1">
        <v>6292</v>
      </c>
      <c r="B731" t="s">
        <v>2729</v>
      </c>
      <c r="C731" s="20" t="s">
        <v>2010</v>
      </c>
      <c r="D731" t="s">
        <v>2000</v>
      </c>
    </row>
    <row r="732" spans="1:4">
      <c r="A732" s="1">
        <v>6293</v>
      </c>
      <c r="B732" t="s">
        <v>2730</v>
      </c>
      <c r="C732" s="20" t="s">
        <v>2010</v>
      </c>
      <c r="D732" t="s">
        <v>2000</v>
      </c>
    </row>
    <row r="733" spans="1:4">
      <c r="A733" s="1">
        <v>6294</v>
      </c>
      <c r="B733" t="s">
        <v>2731</v>
      </c>
      <c r="C733" s="20" t="s">
        <v>2010</v>
      </c>
      <c r="D733" t="s">
        <v>2000</v>
      </c>
    </row>
    <row r="734" spans="1:4">
      <c r="A734" s="1">
        <v>6295</v>
      </c>
      <c r="B734" t="s">
        <v>2732</v>
      </c>
      <c r="C734" s="20" t="s">
        <v>2010</v>
      </c>
      <c r="D734" t="s">
        <v>2000</v>
      </c>
    </row>
    <row r="735" spans="1:4">
      <c r="A735" s="1">
        <v>6296</v>
      </c>
      <c r="B735" t="s">
        <v>2733</v>
      </c>
      <c r="C735" s="20" t="s">
        <v>2010</v>
      </c>
      <c r="D735" t="s">
        <v>2000</v>
      </c>
    </row>
    <row r="736" spans="1:4">
      <c r="A736" s="1">
        <v>6297</v>
      </c>
      <c r="B736" t="s">
        <v>2734</v>
      </c>
      <c r="C736" s="20" t="s">
        <v>2010</v>
      </c>
      <c r="D736" t="s">
        <v>2000</v>
      </c>
    </row>
    <row r="737" spans="1:4">
      <c r="A737" s="1">
        <v>6298</v>
      </c>
      <c r="B737" t="s">
        <v>2735</v>
      </c>
      <c r="C737" s="20" t="s">
        <v>2010</v>
      </c>
      <c r="D737" t="s">
        <v>2000</v>
      </c>
    </row>
    <row r="738" spans="1:4">
      <c r="A738" s="1">
        <v>6299</v>
      </c>
      <c r="B738" t="s">
        <v>2736</v>
      </c>
      <c r="C738" s="20" t="s">
        <v>2010</v>
      </c>
      <c r="D738" t="s">
        <v>2000</v>
      </c>
    </row>
    <row r="739" spans="1:4">
      <c r="A739" s="1">
        <v>6300</v>
      </c>
      <c r="B739" t="s">
        <v>2737</v>
      </c>
      <c r="C739" s="20" t="s">
        <v>2010</v>
      </c>
      <c r="D739" t="s">
        <v>2000</v>
      </c>
    </row>
    <row r="740" spans="1:4">
      <c r="A740" s="1">
        <v>6301</v>
      </c>
      <c r="B740" t="s">
        <v>2738</v>
      </c>
      <c r="C740" s="20" t="s">
        <v>2010</v>
      </c>
      <c r="D740" t="s">
        <v>2000</v>
      </c>
    </row>
    <row r="741" spans="1:4">
      <c r="A741" s="1">
        <v>6302</v>
      </c>
      <c r="B741" t="s">
        <v>2739</v>
      </c>
      <c r="C741" s="20" t="s">
        <v>2010</v>
      </c>
      <c r="D741" t="s">
        <v>2000</v>
      </c>
    </row>
    <row r="742" spans="1:4">
      <c r="A742" s="1">
        <v>6303</v>
      </c>
      <c r="B742" t="s">
        <v>2740</v>
      </c>
      <c r="C742" s="20" t="s">
        <v>2010</v>
      </c>
      <c r="D742" t="s">
        <v>2000</v>
      </c>
    </row>
    <row r="743" spans="1:4">
      <c r="A743" s="1">
        <v>6304</v>
      </c>
      <c r="B743" t="s">
        <v>2741</v>
      </c>
      <c r="C743" s="20" t="s">
        <v>2010</v>
      </c>
      <c r="D743" t="s">
        <v>2000</v>
      </c>
    </row>
    <row r="744" spans="1:4">
      <c r="A744" s="1">
        <v>6305</v>
      </c>
      <c r="B744" t="s">
        <v>2742</v>
      </c>
      <c r="C744" s="20" t="s">
        <v>2010</v>
      </c>
      <c r="D744" t="s">
        <v>2000</v>
      </c>
    </row>
    <row r="745" spans="1:4">
      <c r="A745" s="1">
        <v>6306</v>
      </c>
      <c r="B745" t="s">
        <v>2743</v>
      </c>
      <c r="C745" s="20" t="s">
        <v>2010</v>
      </c>
      <c r="D745" t="s">
        <v>2000</v>
      </c>
    </row>
    <row r="746" spans="1:4">
      <c r="A746" s="1">
        <v>6307</v>
      </c>
      <c r="B746" t="s">
        <v>2744</v>
      </c>
      <c r="C746" s="20" t="s">
        <v>2010</v>
      </c>
      <c r="D746" t="s">
        <v>2000</v>
      </c>
    </row>
    <row r="747" spans="1:4">
      <c r="A747" s="1">
        <v>6308</v>
      </c>
      <c r="B747" t="s">
        <v>2745</v>
      </c>
      <c r="C747" s="20" t="s">
        <v>2010</v>
      </c>
      <c r="D747" t="s">
        <v>2000</v>
      </c>
    </row>
    <row r="748" spans="1:4">
      <c r="A748" s="1">
        <v>6309</v>
      </c>
      <c r="B748" t="s">
        <v>2746</v>
      </c>
      <c r="C748" s="20" t="s">
        <v>2010</v>
      </c>
      <c r="D748" t="s">
        <v>2000</v>
      </c>
    </row>
    <row r="749" spans="1:4">
      <c r="A749" s="1">
        <v>6310</v>
      </c>
      <c r="B749" t="s">
        <v>2747</v>
      </c>
      <c r="C749" s="20" t="s">
        <v>2010</v>
      </c>
      <c r="D749" t="s">
        <v>2000</v>
      </c>
    </row>
    <row r="750" spans="1:4">
      <c r="A750" s="1">
        <v>6311</v>
      </c>
      <c r="B750" t="s">
        <v>2748</v>
      </c>
      <c r="C750" s="20" t="s">
        <v>1999</v>
      </c>
      <c r="D750" t="s">
        <v>2000</v>
      </c>
    </row>
    <row r="751" spans="1:4">
      <c r="A751" s="1">
        <v>6312</v>
      </c>
      <c r="B751" t="s">
        <v>2749</v>
      </c>
      <c r="C751" s="20" t="s">
        <v>2010</v>
      </c>
      <c r="D751" t="s">
        <v>2000</v>
      </c>
    </row>
    <row r="752" spans="1:4">
      <c r="A752" s="1">
        <v>6313</v>
      </c>
      <c r="B752" t="s">
        <v>2750</v>
      </c>
      <c r="C752" s="20" t="s">
        <v>2010</v>
      </c>
      <c r="D752" t="s">
        <v>2000</v>
      </c>
    </row>
    <row r="753" spans="1:4">
      <c r="A753" s="1">
        <v>6314</v>
      </c>
      <c r="B753" t="s">
        <v>2751</v>
      </c>
      <c r="C753" s="20" t="s">
        <v>2010</v>
      </c>
      <c r="D753" t="s">
        <v>2000</v>
      </c>
    </row>
    <row r="754" spans="1:4">
      <c r="A754" s="1">
        <v>6315</v>
      </c>
      <c r="B754" t="s">
        <v>2752</v>
      </c>
      <c r="C754" s="20" t="s">
        <v>2010</v>
      </c>
      <c r="D754" t="s">
        <v>2000</v>
      </c>
    </row>
    <row r="755" spans="1:4">
      <c r="A755" s="1">
        <v>6316</v>
      </c>
      <c r="B755" t="s">
        <v>2753</v>
      </c>
      <c r="C755" s="20" t="s">
        <v>2010</v>
      </c>
      <c r="D755" t="s">
        <v>2000</v>
      </c>
    </row>
    <row r="756" spans="1:4">
      <c r="A756" s="1">
        <v>6317</v>
      </c>
      <c r="B756" t="s">
        <v>2754</v>
      </c>
      <c r="C756" s="20" t="s">
        <v>2010</v>
      </c>
      <c r="D756" t="s">
        <v>2000</v>
      </c>
    </row>
    <row r="757" spans="1:4">
      <c r="A757" s="1">
        <v>6318</v>
      </c>
      <c r="B757" t="s">
        <v>2755</v>
      </c>
      <c r="C757" s="20" t="s">
        <v>2010</v>
      </c>
      <c r="D757" t="s">
        <v>2000</v>
      </c>
    </row>
    <row r="758" spans="1:4">
      <c r="A758" s="1">
        <v>6319</v>
      </c>
      <c r="B758" t="s">
        <v>2756</v>
      </c>
      <c r="C758" s="20" t="s">
        <v>2010</v>
      </c>
      <c r="D758" t="s">
        <v>2000</v>
      </c>
    </row>
    <row r="759" spans="1:4">
      <c r="A759" s="1">
        <v>6320</v>
      </c>
      <c r="B759" t="s">
        <v>2757</v>
      </c>
      <c r="C759" s="20" t="s">
        <v>2010</v>
      </c>
      <c r="D759" t="s">
        <v>2000</v>
      </c>
    </row>
    <row r="760" spans="1:4">
      <c r="A760" s="1">
        <v>6321</v>
      </c>
      <c r="B760" t="s">
        <v>2758</v>
      </c>
      <c r="C760" s="20" t="s">
        <v>2010</v>
      </c>
      <c r="D760" t="s">
        <v>2000</v>
      </c>
    </row>
    <row r="761" spans="1:4">
      <c r="A761" s="1">
        <v>6322</v>
      </c>
      <c r="B761" t="s">
        <v>2759</v>
      </c>
      <c r="C761" s="20" t="s">
        <v>2010</v>
      </c>
      <c r="D761" t="s">
        <v>2000</v>
      </c>
    </row>
    <row r="762" spans="1:4">
      <c r="A762" s="1">
        <v>6323</v>
      </c>
      <c r="B762" t="s">
        <v>2760</v>
      </c>
      <c r="C762" s="20" t="s">
        <v>2010</v>
      </c>
      <c r="D762" t="s">
        <v>2310</v>
      </c>
    </row>
    <row r="763" spans="1:4">
      <c r="A763" s="1">
        <v>6324</v>
      </c>
      <c r="B763" t="s">
        <v>2761</v>
      </c>
      <c r="C763" s="20" t="s">
        <v>2010</v>
      </c>
      <c r="D763" t="s">
        <v>2000</v>
      </c>
    </row>
    <row r="764" spans="1:4">
      <c r="A764" s="1">
        <v>6325</v>
      </c>
      <c r="B764" t="s">
        <v>2762</v>
      </c>
      <c r="C764" s="20" t="s">
        <v>2010</v>
      </c>
      <c r="D764" t="s">
        <v>2000</v>
      </c>
    </row>
    <row r="765" spans="1:4">
      <c r="A765" s="1">
        <v>6326</v>
      </c>
      <c r="B765" t="s">
        <v>2763</v>
      </c>
      <c r="C765" s="20" t="s">
        <v>2010</v>
      </c>
      <c r="D765" t="s">
        <v>2000</v>
      </c>
    </row>
    <row r="766" spans="1:4">
      <c r="A766" s="1">
        <v>6327</v>
      </c>
      <c r="B766" t="s">
        <v>2764</v>
      </c>
      <c r="C766" s="20" t="s">
        <v>2010</v>
      </c>
      <c r="D766" t="s">
        <v>2000</v>
      </c>
    </row>
    <row r="767" spans="1:4">
      <c r="A767" s="1">
        <v>6328</v>
      </c>
      <c r="B767" t="s">
        <v>2765</v>
      </c>
      <c r="C767" s="20" t="s">
        <v>2010</v>
      </c>
      <c r="D767" t="s">
        <v>2000</v>
      </c>
    </row>
    <row r="768" spans="1:4">
      <c r="A768" s="1">
        <v>6329</v>
      </c>
      <c r="B768" t="s">
        <v>2766</v>
      </c>
      <c r="C768" s="20" t="s">
        <v>1999</v>
      </c>
      <c r="D768" t="s">
        <v>2000</v>
      </c>
    </row>
    <row r="769" spans="1:4">
      <c r="A769" s="1">
        <v>6330</v>
      </c>
      <c r="B769" t="s">
        <v>2767</v>
      </c>
      <c r="C769" s="20" t="s">
        <v>2010</v>
      </c>
      <c r="D769" t="s">
        <v>2000</v>
      </c>
    </row>
    <row r="770" spans="1:4">
      <c r="A770" s="1">
        <v>6331</v>
      </c>
      <c r="B770" t="s">
        <v>2768</v>
      </c>
      <c r="C770" s="20" t="s">
        <v>2010</v>
      </c>
      <c r="D770" t="s">
        <v>2000</v>
      </c>
    </row>
    <row r="771" spans="1:4">
      <c r="A771" s="1">
        <v>6332</v>
      </c>
      <c r="B771" t="s">
        <v>2769</v>
      </c>
      <c r="C771" s="20" t="s">
        <v>1999</v>
      </c>
      <c r="D771" t="s">
        <v>2000</v>
      </c>
    </row>
    <row r="772" spans="1:4">
      <c r="A772" s="1">
        <v>6333</v>
      </c>
      <c r="B772" t="s">
        <v>2770</v>
      </c>
      <c r="C772" s="20" t="s">
        <v>2010</v>
      </c>
      <c r="D772" t="s">
        <v>2000</v>
      </c>
    </row>
    <row r="773" spans="1:4">
      <c r="A773" s="1">
        <v>6334</v>
      </c>
      <c r="B773" t="s">
        <v>2771</v>
      </c>
      <c r="C773" s="20" t="s">
        <v>2010</v>
      </c>
      <c r="D773" t="s">
        <v>2000</v>
      </c>
    </row>
    <row r="774" spans="1:4">
      <c r="A774" s="1">
        <v>6335</v>
      </c>
      <c r="B774" t="s">
        <v>2772</v>
      </c>
      <c r="C774" s="20" t="s">
        <v>2010</v>
      </c>
      <c r="D774" t="s">
        <v>2000</v>
      </c>
    </row>
    <row r="775" spans="1:4">
      <c r="A775" s="1">
        <v>6336</v>
      </c>
      <c r="B775" t="s">
        <v>2773</v>
      </c>
      <c r="C775" s="20" t="s">
        <v>2010</v>
      </c>
      <c r="D775" t="s">
        <v>2000</v>
      </c>
    </row>
    <row r="776" spans="1:4">
      <c r="A776" s="1">
        <v>6337</v>
      </c>
      <c r="B776" t="s">
        <v>2774</v>
      </c>
      <c r="C776" s="20" t="s">
        <v>1999</v>
      </c>
      <c r="D776" t="s">
        <v>2000</v>
      </c>
    </row>
    <row r="777" spans="1:4">
      <c r="A777" s="1">
        <v>6338</v>
      </c>
      <c r="B777" t="s">
        <v>2775</v>
      </c>
      <c r="C777" s="20" t="s">
        <v>2010</v>
      </c>
      <c r="D777" t="s">
        <v>2310</v>
      </c>
    </row>
    <row r="778" spans="1:4">
      <c r="A778" s="1">
        <v>6339</v>
      </c>
      <c r="B778" t="s">
        <v>2776</v>
      </c>
      <c r="C778" s="20" t="s">
        <v>2010</v>
      </c>
      <c r="D778" t="s">
        <v>2310</v>
      </c>
    </row>
    <row r="779" spans="1:4">
      <c r="A779" s="1">
        <v>6340</v>
      </c>
      <c r="B779" t="s">
        <v>2777</v>
      </c>
      <c r="C779" s="20" t="s">
        <v>2010</v>
      </c>
      <c r="D779" t="s">
        <v>2310</v>
      </c>
    </row>
    <row r="780" spans="1:4">
      <c r="A780" s="1">
        <v>6341</v>
      </c>
      <c r="B780" t="s">
        <v>2778</v>
      </c>
      <c r="C780" s="20" t="s">
        <v>2010</v>
      </c>
      <c r="D780" t="s">
        <v>2310</v>
      </c>
    </row>
    <row r="781" spans="1:4">
      <c r="A781" s="1">
        <v>6342</v>
      </c>
      <c r="B781" t="s">
        <v>2779</v>
      </c>
      <c r="C781" s="20" t="s">
        <v>2010</v>
      </c>
      <c r="D781" t="s">
        <v>2310</v>
      </c>
    </row>
    <row r="782" spans="1:4">
      <c r="A782" s="1">
        <v>6343</v>
      </c>
      <c r="B782" t="s">
        <v>2780</v>
      </c>
      <c r="C782" s="20" t="s">
        <v>2010</v>
      </c>
      <c r="D782" t="s">
        <v>2310</v>
      </c>
    </row>
    <row r="783" spans="1:4">
      <c r="A783" s="1">
        <v>6344</v>
      </c>
      <c r="B783" t="s">
        <v>2781</v>
      </c>
      <c r="C783" s="20" t="s">
        <v>2010</v>
      </c>
      <c r="D783" t="s">
        <v>2310</v>
      </c>
    </row>
    <row r="784" spans="1:4">
      <c r="A784" s="1">
        <v>6345</v>
      </c>
      <c r="B784" t="s">
        <v>2782</v>
      </c>
      <c r="C784" s="20" t="s">
        <v>2010</v>
      </c>
      <c r="D784" t="s">
        <v>2310</v>
      </c>
    </row>
    <row r="785" spans="1:4">
      <c r="A785" s="1">
        <v>6346</v>
      </c>
      <c r="B785" t="s">
        <v>2783</v>
      </c>
      <c r="C785" s="20" t="s">
        <v>2010</v>
      </c>
      <c r="D785" t="s">
        <v>2310</v>
      </c>
    </row>
    <row r="786" spans="1:4">
      <c r="A786" s="1">
        <v>6347</v>
      </c>
      <c r="B786" t="s">
        <v>2784</v>
      </c>
      <c r="C786" s="20" t="s">
        <v>2010</v>
      </c>
      <c r="D786" t="s">
        <v>2310</v>
      </c>
    </row>
    <row r="787" spans="1:4">
      <c r="A787" s="1">
        <v>6348</v>
      </c>
      <c r="B787" t="s">
        <v>2785</v>
      </c>
      <c r="C787" s="20" t="s">
        <v>2010</v>
      </c>
      <c r="D787" t="s">
        <v>2310</v>
      </c>
    </row>
    <row r="788" spans="1:4">
      <c r="A788" s="1">
        <v>6400</v>
      </c>
      <c r="B788" t="s">
        <v>2786</v>
      </c>
      <c r="C788" s="20" t="s">
        <v>2010</v>
      </c>
      <c r="D788" t="s">
        <v>2000</v>
      </c>
    </row>
    <row r="789" spans="1:4">
      <c r="A789" s="1">
        <v>6405</v>
      </c>
      <c r="B789" t="s">
        <v>2787</v>
      </c>
      <c r="C789" s="20" t="s">
        <v>2010</v>
      </c>
      <c r="D789" t="s">
        <v>2000</v>
      </c>
    </row>
    <row r="790" spans="1:4">
      <c r="A790" s="1">
        <v>6406</v>
      </c>
      <c r="B790" t="s">
        <v>2788</v>
      </c>
      <c r="C790" s="20" t="s">
        <v>2010</v>
      </c>
      <c r="D790" t="s">
        <v>2000</v>
      </c>
    </row>
    <row r="791" spans="1:4">
      <c r="A791" s="1">
        <v>6407</v>
      </c>
      <c r="B791" t="s">
        <v>2789</v>
      </c>
      <c r="C791" s="20" t="s">
        <v>2010</v>
      </c>
      <c r="D791" t="s">
        <v>2000</v>
      </c>
    </row>
    <row r="792" spans="1:4">
      <c r="A792" s="1">
        <v>6408</v>
      </c>
      <c r="B792" t="s">
        <v>2790</v>
      </c>
      <c r="C792" s="20" t="s">
        <v>2010</v>
      </c>
      <c r="D792" t="s">
        <v>2000</v>
      </c>
    </row>
    <row r="793" spans="1:4">
      <c r="A793" s="1">
        <v>6409</v>
      </c>
      <c r="B793" t="s">
        <v>2791</v>
      </c>
      <c r="C793" s="20" t="s">
        <v>2010</v>
      </c>
      <c r="D793" t="s">
        <v>2000</v>
      </c>
    </row>
    <row r="794" spans="1:4">
      <c r="A794" s="1">
        <v>6411</v>
      </c>
      <c r="B794" t="s">
        <v>2792</v>
      </c>
      <c r="C794" s="20" t="s">
        <v>2010</v>
      </c>
      <c r="D794" t="s">
        <v>2000</v>
      </c>
    </row>
    <row r="795" spans="1:4">
      <c r="A795" s="1">
        <v>6450</v>
      </c>
      <c r="B795" t="s">
        <v>2793</v>
      </c>
      <c r="C795" s="20" t="s">
        <v>2010</v>
      </c>
      <c r="D795" t="s">
        <v>2000</v>
      </c>
    </row>
    <row r="796" spans="1:4">
      <c r="A796" s="1">
        <v>6451</v>
      </c>
      <c r="B796" t="s">
        <v>2794</v>
      </c>
      <c r="C796" s="20" t="s">
        <v>2010</v>
      </c>
      <c r="D796" t="s">
        <v>2000</v>
      </c>
    </row>
    <row r="797" spans="1:4">
      <c r="A797" s="1">
        <v>6452</v>
      </c>
      <c r="B797" t="s">
        <v>2795</v>
      </c>
      <c r="C797" s="20" t="s">
        <v>2010</v>
      </c>
      <c r="D797" t="s">
        <v>2000</v>
      </c>
    </row>
    <row r="798" spans="1:4">
      <c r="A798" s="1">
        <v>6453</v>
      </c>
      <c r="B798" t="s">
        <v>2796</v>
      </c>
      <c r="C798" s="20" t="s">
        <v>2010</v>
      </c>
      <c r="D798" t="s">
        <v>2000</v>
      </c>
    </row>
    <row r="799" spans="1:4">
      <c r="A799" s="1">
        <v>6454</v>
      </c>
      <c r="B799" t="s">
        <v>2797</v>
      </c>
      <c r="C799" s="20" t="s">
        <v>2010</v>
      </c>
      <c r="D799" t="s">
        <v>2000</v>
      </c>
    </row>
    <row r="800" spans="1:4">
      <c r="A800" s="1">
        <v>6581</v>
      </c>
      <c r="B800" t="s">
        <v>2798</v>
      </c>
      <c r="C800" s="20" t="s">
        <v>2010</v>
      </c>
      <c r="D800" t="s">
        <v>2000</v>
      </c>
    </row>
    <row r="801" spans="1:4">
      <c r="A801" s="1">
        <v>6582</v>
      </c>
      <c r="B801" t="s">
        <v>2799</v>
      </c>
      <c r="C801" s="20" t="s">
        <v>2010</v>
      </c>
      <c r="D801" t="s">
        <v>2000</v>
      </c>
    </row>
    <row r="802" spans="1:4">
      <c r="A802" s="1">
        <v>6585</v>
      </c>
      <c r="B802" t="s">
        <v>2800</v>
      </c>
      <c r="C802" s="20" t="s">
        <v>2010</v>
      </c>
      <c r="D802" t="s">
        <v>2000</v>
      </c>
    </row>
    <row r="803" spans="1:4">
      <c r="A803" s="1">
        <v>6586</v>
      </c>
      <c r="B803" t="s">
        <v>2801</v>
      </c>
      <c r="C803" s="20" t="s">
        <v>2010</v>
      </c>
      <c r="D803" t="s">
        <v>2000</v>
      </c>
    </row>
    <row r="804" spans="1:4">
      <c r="A804" s="1">
        <v>6588</v>
      </c>
      <c r="B804" t="s">
        <v>2802</v>
      </c>
      <c r="C804" s="20" t="s">
        <v>2010</v>
      </c>
      <c r="D804" t="s">
        <v>2000</v>
      </c>
    </row>
    <row r="805" spans="1:4">
      <c r="A805" s="1">
        <v>6593</v>
      </c>
      <c r="B805" t="s">
        <v>2803</v>
      </c>
      <c r="C805" s="20" t="s">
        <v>2010</v>
      </c>
      <c r="D805" t="s">
        <v>2000</v>
      </c>
    </row>
    <row r="806" spans="1:4">
      <c r="A806" s="1">
        <v>6594</v>
      </c>
      <c r="B806" t="s">
        <v>2804</v>
      </c>
      <c r="C806" s="20" t="s">
        <v>2010</v>
      </c>
      <c r="D806" t="s">
        <v>2000</v>
      </c>
    </row>
    <row r="807" spans="1:4">
      <c r="A807" s="1">
        <v>6596</v>
      </c>
      <c r="B807" t="s">
        <v>2805</v>
      </c>
      <c r="C807" s="20" t="s">
        <v>2010</v>
      </c>
      <c r="D807" t="s">
        <v>2000</v>
      </c>
    </row>
    <row r="808" spans="1:4">
      <c r="A808" s="1">
        <v>6597</v>
      </c>
      <c r="B808" t="s">
        <v>2806</v>
      </c>
      <c r="C808" s="20" t="s">
        <v>2010</v>
      </c>
      <c r="D808" t="s">
        <v>2000</v>
      </c>
    </row>
    <row r="809" spans="1:4">
      <c r="A809" s="1">
        <v>6598</v>
      </c>
      <c r="B809" t="s">
        <v>2807</v>
      </c>
      <c r="C809" s="20" t="s">
        <v>2010</v>
      </c>
      <c r="D809" t="s">
        <v>2000</v>
      </c>
    </row>
    <row r="810" spans="1:4">
      <c r="A810" s="1">
        <v>6599</v>
      </c>
      <c r="B810" t="s">
        <v>2808</v>
      </c>
      <c r="C810" s="20" t="s">
        <v>2010</v>
      </c>
      <c r="D810" t="s">
        <v>2000</v>
      </c>
    </row>
    <row r="811" spans="1:4">
      <c r="A811" s="1">
        <v>6600</v>
      </c>
      <c r="B811" t="s">
        <v>2809</v>
      </c>
      <c r="C811" s="20" t="s">
        <v>2010</v>
      </c>
      <c r="D811" t="s">
        <v>2000</v>
      </c>
    </row>
    <row r="812" spans="1:4">
      <c r="A812" s="1">
        <v>6601</v>
      </c>
      <c r="B812" t="s">
        <v>2810</v>
      </c>
      <c r="C812" s="20" t="s">
        <v>2010</v>
      </c>
      <c r="D812" t="s">
        <v>2000</v>
      </c>
    </row>
    <row r="813" spans="1:4">
      <c r="A813" s="1">
        <v>6602</v>
      </c>
      <c r="B813" t="s">
        <v>2811</v>
      </c>
      <c r="C813" s="20" t="s">
        <v>2010</v>
      </c>
      <c r="D813" t="s">
        <v>2000</v>
      </c>
    </row>
    <row r="814" spans="1:4">
      <c r="A814" s="1">
        <v>6603</v>
      </c>
      <c r="B814" t="s">
        <v>2812</v>
      </c>
      <c r="C814" s="20" t="s">
        <v>2010</v>
      </c>
      <c r="D814" t="s">
        <v>2000</v>
      </c>
    </row>
    <row r="815" spans="1:4">
      <c r="A815" s="1">
        <v>6658</v>
      </c>
      <c r="B815" t="s">
        <v>2813</v>
      </c>
      <c r="C815" s="20" t="s">
        <v>2010</v>
      </c>
      <c r="D815" t="s">
        <v>2000</v>
      </c>
    </row>
    <row r="816" spans="1:4">
      <c r="A816" s="1">
        <v>6659</v>
      </c>
      <c r="B816" t="s">
        <v>2814</v>
      </c>
      <c r="C816" s="20" t="s">
        <v>2010</v>
      </c>
      <c r="D816" t="s">
        <v>2000</v>
      </c>
    </row>
    <row r="817" spans="1:4">
      <c r="A817" s="1">
        <v>6666</v>
      </c>
      <c r="B817" t="s">
        <v>2815</v>
      </c>
      <c r="C817" s="20" t="s">
        <v>1999</v>
      </c>
      <c r="D817" t="s">
        <v>2000</v>
      </c>
    </row>
    <row r="818" spans="1:4">
      <c r="A818" s="1">
        <v>6667</v>
      </c>
      <c r="B818" t="s">
        <v>2816</v>
      </c>
      <c r="C818" s="20" t="s">
        <v>1999</v>
      </c>
      <c r="D818" t="s">
        <v>2000</v>
      </c>
    </row>
    <row r="819" spans="1:4">
      <c r="A819" s="1">
        <v>6668</v>
      </c>
      <c r="B819" t="s">
        <v>2817</v>
      </c>
      <c r="C819" s="20" t="s">
        <v>1999</v>
      </c>
      <c r="D819" t="s">
        <v>2000</v>
      </c>
    </row>
    <row r="820" spans="1:4">
      <c r="A820" s="1">
        <v>6669</v>
      </c>
      <c r="B820" t="s">
        <v>2818</v>
      </c>
      <c r="C820" s="20" t="s">
        <v>1999</v>
      </c>
      <c r="D820" t="s">
        <v>2000</v>
      </c>
    </row>
    <row r="821" spans="1:4">
      <c r="A821" s="1">
        <v>6700</v>
      </c>
      <c r="B821" t="s">
        <v>2819</v>
      </c>
      <c r="C821" s="20" t="s">
        <v>2010</v>
      </c>
      <c r="D821" t="s">
        <v>2000</v>
      </c>
    </row>
    <row r="822" spans="1:4">
      <c r="A822" s="1">
        <v>6701</v>
      </c>
      <c r="B822" t="s">
        <v>2820</v>
      </c>
      <c r="C822" s="20" t="s">
        <v>2010</v>
      </c>
      <c r="D822" t="s">
        <v>2000</v>
      </c>
    </row>
    <row r="823" spans="1:4">
      <c r="A823" s="1">
        <v>6702</v>
      </c>
      <c r="B823" t="s">
        <v>2821</v>
      </c>
      <c r="C823" s="20" t="s">
        <v>2010</v>
      </c>
      <c r="D823" t="s">
        <v>2000</v>
      </c>
    </row>
    <row r="824" spans="1:4">
      <c r="A824" s="1">
        <v>6710</v>
      </c>
      <c r="B824" t="s">
        <v>2822</v>
      </c>
      <c r="C824" s="20" t="s">
        <v>2010</v>
      </c>
      <c r="D824" t="s">
        <v>2000</v>
      </c>
    </row>
    <row r="825" spans="1:4">
      <c r="A825" s="1">
        <v>6715</v>
      </c>
      <c r="B825" t="s">
        <v>2823</v>
      </c>
      <c r="C825" s="20" t="s">
        <v>2010</v>
      </c>
      <c r="D825" t="s">
        <v>2000</v>
      </c>
    </row>
    <row r="826" spans="1:4">
      <c r="A826" s="1">
        <v>6716</v>
      </c>
      <c r="B826" t="s">
        <v>2824</v>
      </c>
      <c r="C826" s="20" t="s">
        <v>2010</v>
      </c>
      <c r="D826" t="s">
        <v>2000</v>
      </c>
    </row>
    <row r="827" spans="1:4">
      <c r="A827" s="1">
        <v>6918</v>
      </c>
      <c r="B827" t="s">
        <v>2825</v>
      </c>
      <c r="C827" s="20" t="s">
        <v>2010</v>
      </c>
      <c r="D827" t="s">
        <v>2000</v>
      </c>
    </row>
    <row r="828" spans="1:4">
      <c r="A828" s="1">
        <v>6919</v>
      </c>
      <c r="B828" t="s">
        <v>2826</v>
      </c>
      <c r="C828" s="20" t="s">
        <v>2010</v>
      </c>
      <c r="D828" t="s">
        <v>2000</v>
      </c>
    </row>
    <row r="829" spans="1:4">
      <c r="A829" s="1">
        <v>6921</v>
      </c>
      <c r="B829" t="s">
        <v>2827</v>
      </c>
      <c r="C829" s="20" t="s">
        <v>2010</v>
      </c>
      <c r="D829" t="s">
        <v>2000</v>
      </c>
    </row>
    <row r="830" spans="1:4">
      <c r="A830" s="1">
        <v>6922</v>
      </c>
      <c r="B830" t="s">
        <v>2828</v>
      </c>
      <c r="C830" s="20" t="s">
        <v>2010</v>
      </c>
      <c r="D830" t="s">
        <v>2000</v>
      </c>
    </row>
    <row r="831" spans="1:4">
      <c r="A831" s="1">
        <v>6923</v>
      </c>
      <c r="B831" t="s">
        <v>2829</v>
      </c>
      <c r="C831" s="20" t="s">
        <v>2010</v>
      </c>
      <c r="D831" t="s">
        <v>2000</v>
      </c>
    </row>
    <row r="832" spans="1:4">
      <c r="A832" s="1">
        <v>6924</v>
      </c>
      <c r="B832" t="s">
        <v>2830</v>
      </c>
      <c r="C832" s="20" t="s">
        <v>2010</v>
      </c>
      <c r="D832" t="s">
        <v>2000</v>
      </c>
    </row>
    <row r="833" spans="1:4">
      <c r="A833" s="1">
        <v>6925</v>
      </c>
      <c r="B833" t="s">
        <v>2831</v>
      </c>
      <c r="C833" s="20" t="s">
        <v>2010</v>
      </c>
      <c r="D833" t="s">
        <v>2000</v>
      </c>
    </row>
    <row r="834" spans="1:4">
      <c r="A834" s="1">
        <v>6926</v>
      </c>
      <c r="B834" t="s">
        <v>2832</v>
      </c>
      <c r="C834" s="20" t="s">
        <v>2010</v>
      </c>
      <c r="D834" t="s">
        <v>2000</v>
      </c>
    </row>
    <row r="835" spans="1:4">
      <c r="A835" s="1">
        <v>8019</v>
      </c>
      <c r="B835" t="s">
        <v>2833</v>
      </c>
      <c r="C835" s="20" t="s">
        <v>1999</v>
      </c>
      <c r="D835" t="s">
        <v>2000</v>
      </c>
    </row>
  </sheetData>
  <sheetProtection algorithmName="SHA-512" hashValue="zvmGSI5lj3FKBFBa2+Dk3k6W1tdXfBvdHsQEe58HK/h2dwS7nmRx9ZihD9NKE7PwFWoknW9PpyT+XyI5eHfPbQ==" saltValue="e3Q71v890aus54kW6Wppzg==" spinCount="100000" sheet="1" objects="1" scenarios="1"/>
  <pageMargins left="0.511811024" right="0.511811024" top="0.78740157499999996" bottom="0.78740157499999996" header="0.31496062000000002" footer="0.31496062000000002"/>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L79"/>
  <sheetViews>
    <sheetView showGridLines="0" workbookViewId="0">
      <pane ySplit="2" topLeftCell="A37" activePane="bottomLeft" state="frozen"/>
      <selection pane="bottomLeft" activeCell="Q43" sqref="Q43"/>
    </sheetView>
  </sheetViews>
  <sheetFormatPr defaultRowHeight="15"/>
  <cols>
    <col min="1" max="1" width="13.28515625" style="1" hidden="1" customWidth="1"/>
    <col min="2" max="2" width="23" hidden="1" customWidth="1"/>
    <col min="3" max="3" width="27.42578125" hidden="1" customWidth="1"/>
    <col min="4" max="4" width="55.85546875" hidden="1" customWidth="1"/>
    <col min="5" max="5" width="9.140625" hidden="1" customWidth="1"/>
    <col min="6" max="6" width="23" hidden="1" customWidth="1"/>
    <col min="7" max="7" width="24" hidden="1" customWidth="1"/>
    <col min="8" max="8" width="23.7109375" hidden="1" customWidth="1"/>
    <col min="10" max="10" width="23" bestFit="1" customWidth="1"/>
    <col min="11" max="11" width="23" customWidth="1"/>
    <col min="12" max="12" width="23.7109375" bestFit="1" customWidth="1"/>
  </cols>
  <sheetData>
    <row r="2" spans="1:12" s="13" customFormat="1">
      <c r="A2" s="12" t="s">
        <v>2834</v>
      </c>
      <c r="B2" s="13" t="s">
        <v>2835</v>
      </c>
      <c r="C2" s="13" t="s">
        <v>2836</v>
      </c>
      <c r="D2" s="13" t="s">
        <v>2837</v>
      </c>
      <c r="F2" s="12" t="s">
        <v>63</v>
      </c>
      <c r="G2" s="12" t="s">
        <v>2838</v>
      </c>
      <c r="H2" s="12" t="s">
        <v>2839</v>
      </c>
      <c r="J2" s="12" t="s">
        <v>63</v>
      </c>
      <c r="K2" s="12" t="s">
        <v>2840</v>
      </c>
      <c r="L2" s="12" t="s">
        <v>2839</v>
      </c>
    </row>
    <row r="3" spans="1:12">
      <c r="A3" s="2" t="s">
        <v>1856</v>
      </c>
      <c r="B3" t="s">
        <v>1857</v>
      </c>
      <c r="C3" t="s">
        <v>2841</v>
      </c>
      <c r="D3" t="str">
        <f>IFERROR(_xlfn.XLOOKUP(C3,'Apoio - Lista de UOs'!A:A,'Apoio - Lista de UOs'!C:C),"")</f>
        <v>CÂMARA MUNICIPAL DE NITEROI</v>
      </c>
      <c r="F3" t="s">
        <v>1861</v>
      </c>
      <c r="G3" t="s">
        <v>2842</v>
      </c>
      <c r="H3" t="s">
        <v>2843</v>
      </c>
      <c r="J3" s="20" t="str">
        <f t="shared" ref="J3:J14" si="0">_xlfn.XLOOKUP(K3,B:B,A:A)</f>
        <v>04</v>
      </c>
      <c r="K3" t="s">
        <v>1861</v>
      </c>
      <c r="L3" t="s">
        <v>2843</v>
      </c>
    </row>
    <row r="4" spans="1:12">
      <c r="A4" s="2" t="s">
        <v>1860</v>
      </c>
      <c r="B4" t="s">
        <v>1861</v>
      </c>
      <c r="C4" t="s">
        <v>2844</v>
      </c>
      <c r="D4" t="str">
        <f>IFERROR(_xlfn.XLOOKUP(C4,'Apoio - Lista de UOs'!A:A,'Apoio - Lista de UOs'!C:C),"")</f>
        <v>PROCURADORIA GERAL DO MUNICIPIO</v>
      </c>
      <c r="F4" t="s">
        <v>1861</v>
      </c>
      <c r="G4" t="s">
        <v>2845</v>
      </c>
      <c r="H4" t="s">
        <v>2843</v>
      </c>
      <c r="J4" s="20" t="str">
        <f t="shared" si="0"/>
        <v>04</v>
      </c>
      <c r="K4" t="s">
        <v>1861</v>
      </c>
      <c r="L4" t="s">
        <v>2846</v>
      </c>
    </row>
    <row r="5" spans="1:12">
      <c r="A5" s="2" t="s">
        <v>1860</v>
      </c>
      <c r="B5" t="s">
        <v>1861</v>
      </c>
      <c r="C5" t="s">
        <v>2847</v>
      </c>
      <c r="D5" t="str">
        <f>IFERROR(_xlfn.XLOOKUP(C5,'Apoio - Lista de UOs'!A:A,'Apoio - Lista de UOs'!C:C),"")</f>
        <v>FUNDO ESPECIAL DA PROCURADORIA GERAL DE NITERÓI</v>
      </c>
      <c r="F5" t="s">
        <v>1861</v>
      </c>
      <c r="G5" t="s">
        <v>2848</v>
      </c>
      <c r="H5" t="s">
        <v>2843</v>
      </c>
      <c r="J5" s="20" t="str">
        <f t="shared" si="0"/>
        <v>17</v>
      </c>
      <c r="K5" t="s">
        <v>1904</v>
      </c>
      <c r="L5" t="s">
        <v>2849</v>
      </c>
    </row>
    <row r="6" spans="1:12">
      <c r="A6" s="2" t="s">
        <v>1860</v>
      </c>
      <c r="B6" t="s">
        <v>1861</v>
      </c>
      <c r="C6" t="s">
        <v>2850</v>
      </c>
      <c r="D6" t="str">
        <f>IFERROR(_xlfn.XLOOKUP(C6,'Apoio - Lista de UOs'!A:A,'Apoio - Lista de UOs'!C:C),"")</f>
        <v>SECRETARIA EXECUTIVA DO PREFEITO</v>
      </c>
      <c r="F6" t="s">
        <v>1861</v>
      </c>
      <c r="G6" t="s">
        <v>2851</v>
      </c>
      <c r="H6" t="s">
        <v>2843</v>
      </c>
      <c r="J6" s="20" t="str">
        <f t="shared" si="0"/>
        <v>01</v>
      </c>
      <c r="K6" t="s">
        <v>1857</v>
      </c>
      <c r="L6" t="s">
        <v>2852</v>
      </c>
    </row>
    <row r="7" spans="1:12">
      <c r="A7" s="2" t="s">
        <v>1860</v>
      </c>
      <c r="B7" t="s">
        <v>1861</v>
      </c>
      <c r="C7" t="s">
        <v>2853</v>
      </c>
      <c r="D7" t="str">
        <f>IFERROR(_xlfn.XLOOKUP(C7,'Apoio - Lista de UOs'!A:A,'Apoio - Lista de UOs'!C:C),"")</f>
        <v>ADM REGIONAL DO PONTO CEM REIS E ADJACÊNCIAS</v>
      </c>
      <c r="F7" t="s">
        <v>1861</v>
      </c>
      <c r="G7" t="s">
        <v>2854</v>
      </c>
      <c r="H7" t="s">
        <v>2843</v>
      </c>
      <c r="J7" s="20" t="str">
        <f t="shared" si="0"/>
        <v>04</v>
      </c>
      <c r="K7" t="s">
        <v>1861</v>
      </c>
      <c r="L7" t="s">
        <v>2855</v>
      </c>
    </row>
    <row r="8" spans="1:12">
      <c r="A8" s="2" t="s">
        <v>1860</v>
      </c>
      <c r="B8" t="s">
        <v>1861</v>
      </c>
      <c r="C8" t="s">
        <v>2851</v>
      </c>
      <c r="D8" t="str">
        <f>IFERROR(_xlfn.XLOOKUP(C8,'Apoio - Lista de UOs'!A:A,'Apoio - Lista de UOs'!C:C),"")</f>
        <v>ADMINISTRACAO REGIONAL DA ENGENHOCA</v>
      </c>
      <c r="F8" t="s">
        <v>1861</v>
      </c>
      <c r="G8" t="s">
        <v>2856</v>
      </c>
      <c r="H8" t="s">
        <v>2843</v>
      </c>
      <c r="J8" s="20" t="str">
        <f t="shared" si="0"/>
        <v>28</v>
      </c>
      <c r="K8" t="s">
        <v>1927</v>
      </c>
      <c r="L8" t="s">
        <v>2855</v>
      </c>
    </row>
    <row r="9" spans="1:12">
      <c r="A9" s="2" t="s">
        <v>1860</v>
      </c>
      <c r="B9" t="s">
        <v>1861</v>
      </c>
      <c r="C9" t="s">
        <v>2856</v>
      </c>
      <c r="D9" t="str">
        <f>IFERROR(_xlfn.XLOOKUP(C9,'Apoio - Lista de UOs'!A:A,'Apoio - Lista de UOs'!C:C),"")</f>
        <v>ADMINISTRACAO REGIONAL DA ILHA DA CONCEICAO</v>
      </c>
      <c r="F9" t="s">
        <v>1861</v>
      </c>
      <c r="G9" t="s">
        <v>2857</v>
      </c>
      <c r="H9" t="s">
        <v>2843</v>
      </c>
      <c r="J9" s="20" t="str">
        <f t="shared" si="0"/>
        <v>04</v>
      </c>
      <c r="K9" t="s">
        <v>1861</v>
      </c>
      <c r="L9" t="s">
        <v>2858</v>
      </c>
    </row>
    <row r="10" spans="1:12">
      <c r="A10" s="2" t="s">
        <v>1860</v>
      </c>
      <c r="B10" t="s">
        <v>1861</v>
      </c>
      <c r="C10" t="s">
        <v>2859</v>
      </c>
      <c r="D10" t="str">
        <f>IFERROR(_xlfn.XLOOKUP(C10,'Apoio - Lista de UOs'!A:A,'Apoio - Lista de UOs'!C:C),"")</f>
        <v>ADMINISTRACAO REGIONAL DA REGIAO OCEANICA</v>
      </c>
      <c r="F10" t="s">
        <v>1861</v>
      </c>
      <c r="G10" t="s">
        <v>2860</v>
      </c>
      <c r="H10" t="s">
        <v>2843</v>
      </c>
      <c r="J10" s="20" t="str">
        <f t="shared" si="0"/>
        <v>15</v>
      </c>
      <c r="K10" t="s">
        <v>1896</v>
      </c>
      <c r="L10" t="s">
        <v>2861</v>
      </c>
    </row>
    <row r="11" spans="1:12">
      <c r="A11" s="2" t="s">
        <v>1860</v>
      </c>
      <c r="B11" t="s">
        <v>1861</v>
      </c>
      <c r="C11" t="s">
        <v>2848</v>
      </c>
      <c r="D11" t="str">
        <f>IFERROR(_xlfn.XLOOKUP(C11,'Apoio - Lista de UOs'!A:A,'Apoio - Lista de UOs'!C:C),"")</f>
        <v>ADMINISTRAÇÃO REGIONAL DE CUBANGO,STA ROSA E VITAL</v>
      </c>
      <c r="F11" t="s">
        <v>1861</v>
      </c>
      <c r="G11" t="s">
        <v>2862</v>
      </c>
      <c r="H11" t="s">
        <v>2843</v>
      </c>
      <c r="J11" s="20" t="str">
        <f t="shared" si="0"/>
        <v>13</v>
      </c>
      <c r="K11" t="s">
        <v>1888</v>
      </c>
      <c r="L11" t="s">
        <v>2863</v>
      </c>
    </row>
    <row r="12" spans="1:12">
      <c r="A12" s="2" t="s">
        <v>1860</v>
      </c>
      <c r="B12" t="s">
        <v>1861</v>
      </c>
      <c r="C12" t="s">
        <v>2857</v>
      </c>
      <c r="D12" t="str">
        <f>IFERROR(_xlfn.XLOOKUP(C12,'Apoio - Lista de UOs'!A:A,'Apoio - Lista de UOs'!C:C),"")</f>
        <v>ADMINISTRACAO REGIONAL DE ICARAI</v>
      </c>
      <c r="F12" t="s">
        <v>1861</v>
      </c>
      <c r="G12" t="s">
        <v>2864</v>
      </c>
      <c r="H12" t="s">
        <v>2843</v>
      </c>
      <c r="J12" s="20" t="str">
        <f t="shared" si="0"/>
        <v>08</v>
      </c>
      <c r="K12" t="s">
        <v>1869</v>
      </c>
      <c r="L12" t="s">
        <v>2865</v>
      </c>
    </row>
    <row r="13" spans="1:12">
      <c r="A13" s="2" t="s">
        <v>1860</v>
      </c>
      <c r="B13" t="s">
        <v>1861</v>
      </c>
      <c r="C13" t="s">
        <v>2862</v>
      </c>
      <c r="D13" t="str">
        <f>IFERROR(_xlfn.XLOOKUP(C13,'Apoio - Lista de UOs'!A:A,'Apoio - Lista de UOs'!C:C),"")</f>
        <v>ADMINISTRAÇÃO REGIONAL DE ITAIPU E ENGENHO DO MATO</v>
      </c>
      <c r="F13" t="s">
        <v>1861</v>
      </c>
      <c r="G13" t="s">
        <v>2866</v>
      </c>
      <c r="H13" t="s">
        <v>2843</v>
      </c>
      <c r="J13" s="20" t="str">
        <f t="shared" si="0"/>
        <v>20</v>
      </c>
      <c r="K13" t="s">
        <v>2867</v>
      </c>
      <c r="L13" t="s">
        <v>2868</v>
      </c>
    </row>
    <row r="14" spans="1:12">
      <c r="A14" s="2" t="s">
        <v>1860</v>
      </c>
      <c r="B14" t="s">
        <v>1861</v>
      </c>
      <c r="C14" t="s">
        <v>2864</v>
      </c>
      <c r="D14" t="str">
        <f>IFERROR(_xlfn.XLOOKUP(C14,'Apoio - Lista de UOs'!A:A,'Apoio - Lista de UOs'!C:C),"")</f>
        <v>ADMINISTRACAO REGIONAL DE JURUJUBA</v>
      </c>
      <c r="F14" t="s">
        <v>1861</v>
      </c>
      <c r="G14" t="s">
        <v>2859</v>
      </c>
      <c r="H14" t="s">
        <v>2843</v>
      </c>
      <c r="J14" s="20" t="str">
        <f t="shared" si="0"/>
        <v>22</v>
      </c>
      <c r="K14" t="s">
        <v>2869</v>
      </c>
      <c r="L14" t="s">
        <v>2868</v>
      </c>
    </row>
    <row r="15" spans="1:12">
      <c r="A15" s="2" t="s">
        <v>1860</v>
      </c>
      <c r="B15" t="s">
        <v>1861</v>
      </c>
      <c r="C15" t="s">
        <v>2870</v>
      </c>
      <c r="D15" t="str">
        <f>IFERROR(_xlfn.XLOOKUP(C15,'Apoio - Lista de UOs'!A:A,'Apoio - Lista de UOs'!C:C),"")</f>
        <v>ADMINISTRACAO REGIONAL DE SAO FRANCISCO</v>
      </c>
      <c r="F15" t="s">
        <v>1861</v>
      </c>
      <c r="G15" t="s">
        <v>2853</v>
      </c>
      <c r="H15" t="s">
        <v>2843</v>
      </c>
      <c r="J15" s="20" t="str">
        <f t="shared" ref="J15:J40" si="1">_xlfn.XLOOKUP(K15,B:B,A:A)</f>
        <v>23</v>
      </c>
      <c r="K15" t="s">
        <v>1915</v>
      </c>
      <c r="L15" t="s">
        <v>2868</v>
      </c>
    </row>
    <row r="16" spans="1:12">
      <c r="A16" s="2" t="s">
        <v>1860</v>
      </c>
      <c r="B16" t="s">
        <v>1861</v>
      </c>
      <c r="C16" t="s">
        <v>2842</v>
      </c>
      <c r="D16" t="str">
        <f>IFERROR(_xlfn.XLOOKUP(C16,'Apoio - Lista de UOs'!A:A,'Apoio - Lista de UOs'!C:C),"")</f>
        <v>ADMINISTRACAO REGIONAL DO BARRETO</v>
      </c>
      <c r="F16" t="s">
        <v>1861</v>
      </c>
      <c r="G16" t="s">
        <v>2871</v>
      </c>
      <c r="H16" t="s">
        <v>2843</v>
      </c>
      <c r="J16" s="20" t="str">
        <f t="shared" si="1"/>
        <v>28</v>
      </c>
      <c r="K16" t="s">
        <v>1927</v>
      </c>
      <c r="L16" t="s">
        <v>2868</v>
      </c>
    </row>
    <row r="17" spans="1:12">
      <c r="A17" s="2" t="s">
        <v>1860</v>
      </c>
      <c r="B17" t="s">
        <v>1861</v>
      </c>
      <c r="C17" t="s">
        <v>2845</v>
      </c>
      <c r="D17" t="str">
        <f>IFERROR(_xlfn.XLOOKUP(C17,'Apoio - Lista de UOs'!A:A,'Apoio - Lista de UOs'!C:C),"")</f>
        <v>ADMINISTRAÇÃO REGIONAL DO CENTRO E PONTA D'AREIA</v>
      </c>
      <c r="F17" t="s">
        <v>1861</v>
      </c>
      <c r="G17" t="s">
        <v>2870</v>
      </c>
      <c r="H17" t="s">
        <v>2843</v>
      </c>
      <c r="J17" s="20" t="str">
        <f t="shared" si="1"/>
        <v>04</v>
      </c>
      <c r="K17" t="s">
        <v>1861</v>
      </c>
      <c r="L17" t="s">
        <v>2872</v>
      </c>
    </row>
    <row r="18" spans="1:12">
      <c r="A18" s="2" t="s">
        <v>1860</v>
      </c>
      <c r="B18" t="s">
        <v>1861</v>
      </c>
      <c r="C18" t="s">
        <v>2854</v>
      </c>
      <c r="D18" t="str">
        <f>IFERROR(_xlfn.XLOOKUP(C18,'Apoio - Lista de UOs'!A:A,'Apoio - Lista de UOs'!C:C),"")</f>
        <v>ADMINISTRACAO REGIONAL DO FONSECA</v>
      </c>
      <c r="F18" t="s">
        <v>1861</v>
      </c>
      <c r="G18" t="s">
        <v>2873</v>
      </c>
      <c r="H18" t="s">
        <v>2843</v>
      </c>
      <c r="J18" s="20" t="str">
        <f t="shared" si="1"/>
        <v>08</v>
      </c>
      <c r="K18" t="s">
        <v>1869</v>
      </c>
      <c r="L18" t="s">
        <v>2874</v>
      </c>
    </row>
    <row r="19" spans="1:12">
      <c r="A19" s="2" t="s">
        <v>1860</v>
      </c>
      <c r="B19" t="s">
        <v>1861</v>
      </c>
      <c r="C19" t="s">
        <v>2860</v>
      </c>
      <c r="D19" t="str">
        <f>IFERROR(_xlfn.XLOOKUP(C19,'Apoio - Lista de UOs'!A:A,'Apoio - Lista de UOs'!C:C),"")</f>
        <v>ADMINISTRACAO REGIONAL DO INGA</v>
      </c>
      <c r="F19" t="s">
        <v>1861</v>
      </c>
      <c r="G19" t="s">
        <v>2875</v>
      </c>
      <c r="H19" t="s">
        <v>2846</v>
      </c>
      <c r="J19" s="20" t="str">
        <f t="shared" si="1"/>
        <v>08</v>
      </c>
      <c r="K19" t="s">
        <v>1869</v>
      </c>
      <c r="L19" t="s">
        <v>2876</v>
      </c>
    </row>
    <row r="20" spans="1:12">
      <c r="A20" s="2" t="s">
        <v>1860</v>
      </c>
      <c r="B20" t="s">
        <v>1861</v>
      </c>
      <c r="C20" t="s">
        <v>2866</v>
      </c>
      <c r="D20" t="str">
        <f>IFERROR(_xlfn.XLOOKUP(C20,'Apoio - Lista de UOs'!A:A,'Apoio - Lista de UOs'!C:C),"")</f>
        <v>ADMINISTRACAO REGIONAL DO LARGO DA BATALHA</v>
      </c>
      <c r="F20" t="s">
        <v>1904</v>
      </c>
      <c r="G20" t="s">
        <v>2877</v>
      </c>
      <c r="H20" t="s">
        <v>2849</v>
      </c>
      <c r="J20" s="20" t="str">
        <f t="shared" si="1"/>
        <v>18</v>
      </c>
      <c r="K20" t="s">
        <v>1907</v>
      </c>
      <c r="L20" t="s">
        <v>2878</v>
      </c>
    </row>
    <row r="21" spans="1:12">
      <c r="A21" s="2" t="s">
        <v>1860</v>
      </c>
      <c r="B21" t="s">
        <v>1861</v>
      </c>
      <c r="C21" t="s">
        <v>2871</v>
      </c>
      <c r="D21" t="str">
        <f>IFERROR(_xlfn.XLOOKUP(C21,'Apoio - Lista de UOs'!A:A,'Apoio - Lista de UOs'!C:C),"")</f>
        <v>ADMINISTRACAO REGIONAL DO RIO DO OURO</v>
      </c>
      <c r="F21" t="s">
        <v>1857</v>
      </c>
      <c r="G21" t="s">
        <v>2841</v>
      </c>
      <c r="H21" t="s">
        <v>2852</v>
      </c>
      <c r="J21" s="20" t="str">
        <f t="shared" si="1"/>
        <v>12</v>
      </c>
      <c r="K21" t="s">
        <v>1884</v>
      </c>
      <c r="L21" t="s">
        <v>2879</v>
      </c>
    </row>
    <row r="22" spans="1:12">
      <c r="A22" s="2" t="s">
        <v>1860</v>
      </c>
      <c r="B22" t="s">
        <v>1861</v>
      </c>
      <c r="C22" t="s">
        <v>2873</v>
      </c>
      <c r="D22" t="str">
        <f>IFERROR(_xlfn.XLOOKUP(C22,'Apoio - Lista de UOs'!A:A,'Apoio - Lista de UOs'!C:C),"")</f>
        <v>ADMINISTRACAO REGIONAL DO SAPE,BADU E MATAPACA</v>
      </c>
      <c r="F22" t="s">
        <v>1861</v>
      </c>
      <c r="G22" t="s">
        <v>2880</v>
      </c>
      <c r="H22" t="s">
        <v>2855</v>
      </c>
      <c r="J22" s="20" t="str">
        <f t="shared" si="1"/>
        <v>15</v>
      </c>
      <c r="K22" t="s">
        <v>1896</v>
      </c>
      <c r="L22" t="s">
        <v>2881</v>
      </c>
    </row>
    <row r="23" spans="1:12">
      <c r="A23" s="2" t="s">
        <v>1860</v>
      </c>
      <c r="B23" t="s">
        <v>1861</v>
      </c>
      <c r="C23" t="s">
        <v>2882</v>
      </c>
      <c r="D23" t="str">
        <f>IFERROR(_xlfn.XLOOKUP(C23,'Apoio - Lista de UOs'!A:A,'Apoio - Lista de UOs'!C:C),"")</f>
        <v>SECRETARIA MUNICIPAL DE ADMINISTRACAO</v>
      </c>
      <c r="F23" t="s">
        <v>1927</v>
      </c>
      <c r="G23" t="s">
        <v>2880</v>
      </c>
      <c r="H23" t="s">
        <v>2855</v>
      </c>
      <c r="J23" s="20" t="str">
        <f t="shared" si="1"/>
        <v>15</v>
      </c>
      <c r="K23" t="s">
        <v>1896</v>
      </c>
      <c r="L23" t="s">
        <v>2883</v>
      </c>
    </row>
    <row r="24" spans="1:12">
      <c r="A24" s="2" t="s">
        <v>1860</v>
      </c>
      <c r="B24" t="s">
        <v>1861</v>
      </c>
      <c r="C24" t="s">
        <v>2884</v>
      </c>
      <c r="D24" t="str">
        <f>IFERROR(_xlfn.XLOOKUP(C24,'Apoio - Lista de UOs'!A:A,'Apoio - Lista de UOs'!C:C),"")</f>
        <v>SEC MUN DE PLANEJAMENTO, ORÇAMENTO E MOD. GESTAO</v>
      </c>
      <c r="F24" t="s">
        <v>1861</v>
      </c>
      <c r="G24" t="s">
        <v>2885</v>
      </c>
      <c r="H24" t="s">
        <v>2858</v>
      </c>
      <c r="J24" s="20" t="str">
        <f t="shared" si="1"/>
        <v>04</v>
      </c>
      <c r="K24" t="s">
        <v>1861</v>
      </c>
      <c r="L24" t="s">
        <v>2886</v>
      </c>
    </row>
    <row r="25" spans="1:12">
      <c r="A25" s="2" t="s">
        <v>1860</v>
      </c>
      <c r="B25" t="s">
        <v>1861</v>
      </c>
      <c r="C25" t="s">
        <v>2875</v>
      </c>
      <c r="D25" t="str">
        <f>IFERROR(_xlfn.XLOOKUP(C25,'Apoio - Lista de UOs'!A:A,'Apoio - Lista de UOs'!C:C),"")</f>
        <v>CONTROLADORIA GERAL DO MUNICÍPIO</v>
      </c>
      <c r="F25" t="s">
        <v>1896</v>
      </c>
      <c r="G25" t="s">
        <v>2887</v>
      </c>
      <c r="H25" t="s">
        <v>2861</v>
      </c>
      <c r="J25" s="20" t="str">
        <f t="shared" si="1"/>
        <v>16</v>
      </c>
      <c r="K25" t="s">
        <v>1900</v>
      </c>
      <c r="L25" t="s">
        <v>2888</v>
      </c>
    </row>
    <row r="26" spans="1:12">
      <c r="A26" s="2" t="s">
        <v>1860</v>
      </c>
      <c r="B26" t="s">
        <v>1861</v>
      </c>
      <c r="C26" t="s">
        <v>2880</v>
      </c>
      <c r="D26" t="str">
        <f>IFERROR(_xlfn.XLOOKUP(C26,'Apoio - Lista de UOs'!A:A,'Apoio - Lista de UOs'!C:C),"")</f>
        <v>ENC FINANC DO MUNICIPIO- REC SOB SUPERVISAO DA SMF</v>
      </c>
      <c r="F26" t="s">
        <v>1888</v>
      </c>
      <c r="G26" t="s">
        <v>2889</v>
      </c>
      <c r="H26" t="s">
        <v>2863</v>
      </c>
      <c r="J26" s="20" t="str">
        <f t="shared" si="1"/>
        <v>11</v>
      </c>
      <c r="K26" t="s">
        <v>1880</v>
      </c>
      <c r="L26" t="s">
        <v>2890</v>
      </c>
    </row>
    <row r="27" spans="1:12">
      <c r="A27" s="2" t="s">
        <v>1860</v>
      </c>
      <c r="B27" t="s">
        <v>1861</v>
      </c>
      <c r="C27" t="s">
        <v>2891</v>
      </c>
      <c r="D27" t="str">
        <f>IFERROR(_xlfn.XLOOKUP(C27,'Apoio - Lista de UOs'!A:A,'Apoio - Lista de UOs'!C:C),"")</f>
        <v>SECRETARIA MUNICIPAL DE FAZENDA</v>
      </c>
      <c r="F27" t="s">
        <v>1869</v>
      </c>
      <c r="G27" t="s">
        <v>2892</v>
      </c>
      <c r="H27" t="s">
        <v>2865</v>
      </c>
      <c r="J27" s="20" t="str">
        <f t="shared" si="1"/>
        <v>10</v>
      </c>
      <c r="K27" t="s">
        <v>1876</v>
      </c>
      <c r="L27" t="s">
        <v>2893</v>
      </c>
    </row>
    <row r="28" spans="1:12">
      <c r="A28" s="2" t="s">
        <v>1860</v>
      </c>
      <c r="B28" t="s">
        <v>1861</v>
      </c>
      <c r="C28" t="s">
        <v>2885</v>
      </c>
      <c r="D28" t="str">
        <f>IFERROR(_xlfn.XLOOKUP(C28,'Apoio - Lista de UOs'!A:A,'Apoio - Lista de UOs'!C:C),"")</f>
        <v>ESCRITÓRIO DE GESTÃO DE PROJETOS</v>
      </c>
      <c r="F28" t="s">
        <v>1915</v>
      </c>
      <c r="G28" t="s">
        <v>2894</v>
      </c>
      <c r="H28" t="s">
        <v>2868</v>
      </c>
      <c r="J28" s="20" t="str">
        <f t="shared" si="1"/>
        <v>14</v>
      </c>
      <c r="K28" t="s">
        <v>1892</v>
      </c>
      <c r="L28" t="s">
        <v>2895</v>
      </c>
    </row>
    <row r="29" spans="1:12">
      <c r="A29" s="2" t="s">
        <v>1860</v>
      </c>
      <c r="B29" t="s">
        <v>1861</v>
      </c>
      <c r="C29" t="s">
        <v>2896</v>
      </c>
      <c r="D29" t="str">
        <f>IFERROR(_xlfn.XLOOKUP(C29,'Apoio - Lista de UOs'!A:A,'Apoio - Lista de UOs'!C:C),"")</f>
        <v>FUNDO DE EQUALIZAÇÃO DA RECEITA</v>
      </c>
      <c r="F29" t="s">
        <v>1861</v>
      </c>
      <c r="G29" t="s">
        <v>2896</v>
      </c>
      <c r="H29" t="s">
        <v>2872</v>
      </c>
      <c r="J29" s="20" t="str">
        <f t="shared" si="1"/>
        <v>10</v>
      </c>
      <c r="K29" t="s">
        <v>1876</v>
      </c>
      <c r="L29" t="s">
        <v>2897</v>
      </c>
    </row>
    <row r="30" spans="1:12">
      <c r="A30" s="2" t="s">
        <v>1860</v>
      </c>
      <c r="B30" t="s">
        <v>1861</v>
      </c>
      <c r="C30" t="s">
        <v>2898</v>
      </c>
      <c r="D30" t="str">
        <f>IFERROR(_xlfn.XLOOKUP(C30,'Apoio - Lista de UOs'!A:A,'Apoio - Lista de UOs'!C:C),"")</f>
        <v>GABINETE DO VICE-PREFEITO</v>
      </c>
      <c r="F30" t="s">
        <v>1869</v>
      </c>
      <c r="G30" t="s">
        <v>2899</v>
      </c>
      <c r="H30" t="s">
        <v>2874</v>
      </c>
      <c r="J30" s="20" t="str">
        <f t="shared" si="1"/>
        <v>23</v>
      </c>
      <c r="K30" t="s">
        <v>1915</v>
      </c>
      <c r="L30" t="s">
        <v>2900</v>
      </c>
    </row>
    <row r="31" spans="1:12">
      <c r="A31" s="2" t="s">
        <v>1860</v>
      </c>
      <c r="B31" t="s">
        <v>1861</v>
      </c>
      <c r="C31" t="s">
        <v>2901</v>
      </c>
      <c r="D31" t="str">
        <f>IFERROR(_xlfn.XLOOKUP(C31,'Apoio - Lista de UOs'!A:A,'Apoio - Lista de UOs'!C:C),"")</f>
        <v>SECRETARIA DE GOVERNO</v>
      </c>
      <c r="F31" t="s">
        <v>1869</v>
      </c>
      <c r="G31" t="s">
        <v>2902</v>
      </c>
      <c r="H31" t="s">
        <v>2876</v>
      </c>
      <c r="J31" s="20" t="str">
        <f t="shared" si="1"/>
        <v>09</v>
      </c>
      <c r="K31" t="s">
        <v>917</v>
      </c>
      <c r="L31" t="s">
        <v>2903</v>
      </c>
    </row>
    <row r="32" spans="1:12">
      <c r="A32" s="2" t="s">
        <v>1860</v>
      </c>
      <c r="B32" t="s">
        <v>1861</v>
      </c>
      <c r="C32" t="s">
        <v>2904</v>
      </c>
      <c r="D32" t="str">
        <f>IFERROR(_xlfn.XLOOKUP(C32,'Apoio - Lista de UOs'!A:A,'Apoio - Lista de UOs'!C:C),"")</f>
        <v>SECRETARIA MUNICIPAL DAS RELAÇÕES INSTITUCIONAIS</v>
      </c>
      <c r="F32" t="s">
        <v>1907</v>
      </c>
      <c r="G32" t="s">
        <v>109</v>
      </c>
      <c r="H32" t="s">
        <v>2878</v>
      </c>
      <c r="J32" s="20" t="str">
        <f t="shared" si="1"/>
        <v>09</v>
      </c>
      <c r="K32" t="s">
        <v>917</v>
      </c>
      <c r="L32" t="s">
        <v>2905</v>
      </c>
    </row>
    <row r="33" spans="1:12">
      <c r="A33" s="2" t="s">
        <v>1864</v>
      </c>
      <c r="B33" t="s">
        <v>1865</v>
      </c>
      <c r="C33" t="s">
        <v>2906</v>
      </c>
      <c r="D33" t="str">
        <f>IFERROR(_xlfn.XLOOKUP(C33,'Apoio - Lista de UOs'!A:A,'Apoio - Lista de UOs'!C:C),"")</f>
        <v>SECRETARIA MUNICIPAL DE ORDEM PUBLICA</v>
      </c>
      <c r="F33" t="s">
        <v>1884</v>
      </c>
      <c r="G33" t="s">
        <v>2907</v>
      </c>
      <c r="H33" t="s">
        <v>2879</v>
      </c>
      <c r="J33" s="20" t="str">
        <f t="shared" si="1"/>
        <v>09</v>
      </c>
      <c r="K33" t="s">
        <v>917</v>
      </c>
      <c r="L33" t="s">
        <v>2908</v>
      </c>
    </row>
    <row r="34" spans="1:12">
      <c r="A34" s="2" t="s">
        <v>1864</v>
      </c>
      <c r="B34" t="s">
        <v>1865</v>
      </c>
      <c r="C34" t="s">
        <v>2909</v>
      </c>
      <c r="D34" t="str">
        <f>IFERROR(_xlfn.XLOOKUP(C34,'Apoio - Lista de UOs'!A:A,'Apoio - Lista de UOs'!C:C),"")</f>
        <v>SECRETARIA MUNICIPAL DE DEFESA CIVIL E GEOTECNIA</v>
      </c>
      <c r="F34" t="s">
        <v>1919</v>
      </c>
      <c r="G34" t="s">
        <v>2910</v>
      </c>
      <c r="H34" t="s">
        <v>2881</v>
      </c>
      <c r="J34" s="20" t="str">
        <f t="shared" si="1"/>
        <v>26</v>
      </c>
      <c r="K34" t="s">
        <v>1919</v>
      </c>
      <c r="L34" t="s">
        <v>2911</v>
      </c>
    </row>
    <row r="35" spans="1:12">
      <c r="A35" s="2" t="s">
        <v>1868</v>
      </c>
      <c r="B35" t="s">
        <v>1869</v>
      </c>
      <c r="C35" t="s">
        <v>2912</v>
      </c>
      <c r="D35" t="str">
        <f>IFERROR(_xlfn.XLOOKUP(C35,'Apoio - Lista de UOs'!A:A,'Apoio - Lista de UOs'!C:C),"")</f>
        <v>SEC MUN DE ASSISTENCIA SOCIAL E ECONOMIA SOLIDÁRIA</v>
      </c>
      <c r="F35" t="s">
        <v>1919</v>
      </c>
      <c r="G35" t="s">
        <v>2913</v>
      </c>
      <c r="H35" t="s">
        <v>2883</v>
      </c>
      <c r="J35" s="20" t="str">
        <f t="shared" si="1"/>
        <v>04</v>
      </c>
      <c r="K35" t="s">
        <v>1861</v>
      </c>
      <c r="L35" t="s">
        <v>2914</v>
      </c>
    </row>
    <row r="36" spans="1:12">
      <c r="A36" s="2" t="s">
        <v>1868</v>
      </c>
      <c r="B36" t="s">
        <v>1869</v>
      </c>
      <c r="C36" t="s">
        <v>2902</v>
      </c>
      <c r="D36" t="str">
        <f>IFERROR(_xlfn.XLOOKUP(C36,'Apoio - Lista de UOs'!A:A,'Apoio - Lista de UOs'!C:C),"")</f>
        <v>FUNDO MUNICIPAL PARA ASSISTENCIA SOCIAL - FMAS</v>
      </c>
      <c r="F36" t="s">
        <v>1861</v>
      </c>
      <c r="G36" t="s">
        <v>2847</v>
      </c>
      <c r="H36" t="s">
        <v>2886</v>
      </c>
      <c r="J36" s="20" t="str">
        <f t="shared" si="1"/>
        <v>29</v>
      </c>
      <c r="K36" t="s">
        <v>2915</v>
      </c>
      <c r="L36" t="s">
        <v>2916</v>
      </c>
    </row>
    <row r="37" spans="1:12">
      <c r="A37" s="2" t="s">
        <v>1868</v>
      </c>
      <c r="B37" t="s">
        <v>1869</v>
      </c>
      <c r="C37" t="s">
        <v>2899</v>
      </c>
      <c r="D37" t="str">
        <f>IFERROR(_xlfn.XLOOKUP(C37,'Apoio - Lista de UOs'!A:A,'Apoio - Lista de UOs'!C:C),"")</f>
        <v>FUNDO PARA INFANCIA E ADOLESCENCIA - FIA</v>
      </c>
      <c r="F37" t="s">
        <v>1900</v>
      </c>
      <c r="G37" t="s">
        <v>2917</v>
      </c>
      <c r="H37" t="s">
        <v>2888</v>
      </c>
      <c r="J37" s="20" t="str">
        <f t="shared" si="1"/>
        <v>13</v>
      </c>
      <c r="K37" t="s">
        <v>1888</v>
      </c>
      <c r="L37" t="s">
        <v>2918</v>
      </c>
    </row>
    <row r="38" spans="1:12">
      <c r="A38" s="2" t="s">
        <v>1868</v>
      </c>
      <c r="B38" t="s">
        <v>1869</v>
      </c>
      <c r="C38" t="s">
        <v>2892</v>
      </c>
      <c r="D38" t="str">
        <f>IFERROR(_xlfn.XLOOKUP(C38,'Apoio - Lista de UOs'!A:A,'Apoio - Lista de UOs'!C:C),"")</f>
        <v>FUNDO BANCO COMUNITARIO DE NITEROI</v>
      </c>
      <c r="F38" t="s">
        <v>1880</v>
      </c>
      <c r="G38" t="s">
        <v>2919</v>
      </c>
      <c r="H38" t="s">
        <v>2890</v>
      </c>
      <c r="J38" s="20" t="str">
        <f t="shared" si="1"/>
        <v>19</v>
      </c>
      <c r="K38" t="s">
        <v>1911</v>
      </c>
      <c r="L38" t="s">
        <v>2918</v>
      </c>
    </row>
    <row r="39" spans="1:12">
      <c r="A39" s="2" t="s">
        <v>1872</v>
      </c>
      <c r="B39" t="s">
        <v>917</v>
      </c>
      <c r="C39" t="s">
        <v>2920</v>
      </c>
      <c r="D39" t="str">
        <f>IFERROR(_xlfn.XLOOKUP(C39,'Apoio - Lista de UOs'!A:A,'Apoio - Lista de UOs'!C:C),"")</f>
        <v>FUNDO NITEROI PREV - FINANCEIRO</v>
      </c>
      <c r="F39" t="s">
        <v>1876</v>
      </c>
      <c r="G39" t="s">
        <v>2921</v>
      </c>
      <c r="H39" t="s">
        <v>2893</v>
      </c>
      <c r="J39" s="20" t="str">
        <f t="shared" si="1"/>
        <v>18</v>
      </c>
      <c r="K39" t="s">
        <v>1907</v>
      </c>
      <c r="L39" t="s">
        <v>2922</v>
      </c>
    </row>
    <row r="40" spans="1:12">
      <c r="A40" s="2" t="s">
        <v>1872</v>
      </c>
      <c r="B40" t="s">
        <v>917</v>
      </c>
      <c r="C40" t="s">
        <v>2923</v>
      </c>
      <c r="D40" t="str">
        <f>IFERROR(_xlfn.XLOOKUP(C40,'Apoio - Lista de UOs'!A:A,'Apoio - Lista de UOs'!C:C),"")</f>
        <v>FUNDO NITEROI PREV - PREVIDENCIARIO</v>
      </c>
      <c r="F40" t="s">
        <v>1892</v>
      </c>
      <c r="G40" t="s">
        <v>2924</v>
      </c>
      <c r="H40" t="s">
        <v>2895</v>
      </c>
      <c r="J40" s="20" t="str">
        <f t="shared" si="1"/>
        <v>15</v>
      </c>
      <c r="K40" t="s">
        <v>1896</v>
      </c>
      <c r="L40" t="s">
        <v>2925</v>
      </c>
    </row>
    <row r="41" spans="1:12">
      <c r="A41" s="2" t="s">
        <v>1872</v>
      </c>
      <c r="B41" t="s">
        <v>917</v>
      </c>
      <c r="C41" t="s">
        <v>2926</v>
      </c>
      <c r="D41" t="str">
        <f>IFERROR(_xlfn.XLOOKUP(C41,'Apoio - Lista de UOs'!A:A,'Apoio - Lista de UOs'!C:C),"")</f>
        <v>NITEROI PREV - NITPREV</v>
      </c>
      <c r="F41" t="s">
        <v>1876</v>
      </c>
      <c r="G41" t="s">
        <v>2927</v>
      </c>
      <c r="H41" t="s">
        <v>2897</v>
      </c>
      <c r="J41" s="20" t="str">
        <f t="shared" ref="J41:J42" si="2">_xlfn.XLOOKUP(K41,B:B,A:A)</f>
        <v>20</v>
      </c>
      <c r="K41" t="s">
        <v>2867</v>
      </c>
      <c r="L41" t="s">
        <v>2928</v>
      </c>
    </row>
    <row r="42" spans="1:12">
      <c r="A42" s="2" t="s">
        <v>1875</v>
      </c>
      <c r="B42" t="s">
        <v>1876</v>
      </c>
      <c r="C42" t="s">
        <v>2921</v>
      </c>
      <c r="D42" t="str">
        <f>IFERROR(_xlfn.XLOOKUP(C42,'Apoio - Lista de UOs'!A:A,'Apoio - Lista de UOs'!C:C),"")</f>
        <v>FUNDACAO MUNICIPAL DE SAUDE - FMS</v>
      </c>
      <c r="F42" t="s">
        <v>1915</v>
      </c>
      <c r="G42" t="s">
        <v>2929</v>
      </c>
      <c r="H42" t="s">
        <v>2900</v>
      </c>
      <c r="J42" s="20" t="str">
        <f t="shared" si="2"/>
        <v>22</v>
      </c>
      <c r="K42" t="s">
        <v>2869</v>
      </c>
      <c r="L42" t="s">
        <v>2928</v>
      </c>
    </row>
    <row r="43" spans="1:12">
      <c r="A43" s="2" t="s">
        <v>1875</v>
      </c>
      <c r="B43" t="s">
        <v>1876</v>
      </c>
      <c r="C43" t="s">
        <v>2927</v>
      </c>
      <c r="D43" t="str">
        <f>IFERROR(_xlfn.XLOOKUP(C43,'Apoio - Lista de UOs'!A:A,'Apoio - Lista de UOs'!C:C),"")</f>
        <v>FUNDO MUNICIPAL DE SAUDE</v>
      </c>
      <c r="F43" t="s">
        <v>917</v>
      </c>
      <c r="G43" t="s">
        <v>2926</v>
      </c>
      <c r="H43" t="s">
        <v>2903</v>
      </c>
      <c r="J43" s="20" t="str">
        <f t="shared" ref="J43:J67" si="3">_xlfn.XLOOKUP(K43,B:B,A:A)</f>
        <v>23</v>
      </c>
      <c r="K43" t="s">
        <v>1915</v>
      </c>
      <c r="L43" t="s">
        <v>2928</v>
      </c>
    </row>
    <row r="44" spans="1:12">
      <c r="A44" s="2" t="s">
        <v>1875</v>
      </c>
      <c r="B44" t="s">
        <v>1876</v>
      </c>
      <c r="C44" t="s">
        <v>2930</v>
      </c>
      <c r="D44" t="str">
        <f>IFERROR(_xlfn.XLOOKUP(C44,'Apoio - Lista de UOs'!A:A,'Apoio - Lista de UOs'!C:C),"")</f>
        <v>SECRETARIA MUNICIPAL DE SAUDE</v>
      </c>
      <c r="F44" t="s">
        <v>917</v>
      </c>
      <c r="G44" t="s">
        <v>2920</v>
      </c>
      <c r="H44" t="s">
        <v>2905</v>
      </c>
      <c r="J44" s="20" t="str">
        <f t="shared" si="3"/>
        <v>14</v>
      </c>
      <c r="K44" t="s">
        <v>1892</v>
      </c>
      <c r="L44" t="s">
        <v>2931</v>
      </c>
    </row>
    <row r="45" spans="1:12">
      <c r="A45" s="2" t="s">
        <v>1879</v>
      </c>
      <c r="B45" t="s">
        <v>1880</v>
      </c>
      <c r="C45" t="s">
        <v>2919</v>
      </c>
      <c r="D45" t="str">
        <f>IFERROR(_xlfn.XLOOKUP(C45,'Apoio - Lista de UOs'!A:A,'Apoio - Lista de UOs'!C:C),"")</f>
        <v>FUNDO MUNICIPAL DO TRABALHO, EMPREGO E RENDA</v>
      </c>
      <c r="F45" t="s">
        <v>917</v>
      </c>
      <c r="G45" t="s">
        <v>2923</v>
      </c>
      <c r="H45" t="s">
        <v>2908</v>
      </c>
      <c r="J45" s="20" t="str">
        <f t="shared" si="3"/>
        <v>04</v>
      </c>
      <c r="K45" t="s">
        <v>1861</v>
      </c>
      <c r="L45" t="s">
        <v>2932</v>
      </c>
    </row>
    <row r="46" spans="1:12">
      <c r="A46" s="2" t="s">
        <v>1883</v>
      </c>
      <c r="B46" t="s">
        <v>1884</v>
      </c>
      <c r="C46" t="s">
        <v>2933</v>
      </c>
      <c r="D46" t="str">
        <f>IFERROR(_xlfn.XLOOKUP(C46,'Apoio - Lista de UOs'!A:A,'Apoio - Lista de UOs'!C:C),"")</f>
        <v>SECRETARIA MUNICIPAL DE EDUCAÇÃO</v>
      </c>
      <c r="F46" t="s">
        <v>1919</v>
      </c>
      <c r="G46" t="s">
        <v>2934</v>
      </c>
      <c r="H46" t="s">
        <v>2911</v>
      </c>
      <c r="J46" s="20" t="str">
        <f t="shared" si="3"/>
        <v>06</v>
      </c>
      <c r="K46" t="s">
        <v>1865</v>
      </c>
      <c r="L46" t="s">
        <v>2935</v>
      </c>
    </row>
    <row r="47" spans="1:12">
      <c r="A47" s="2" t="s">
        <v>1883</v>
      </c>
      <c r="B47" t="s">
        <v>1884</v>
      </c>
      <c r="C47" t="s">
        <v>2907</v>
      </c>
      <c r="D47" t="str">
        <f>IFERROR(_xlfn.XLOOKUP(C47,'Apoio - Lista de UOs'!A:A,'Apoio - Lista de UOs'!C:C),"")</f>
        <v>FUNDACAO MUNICIPAL DE EDUCACAO - FME</v>
      </c>
      <c r="F47" t="s">
        <v>1861</v>
      </c>
      <c r="G47" t="s">
        <v>2844</v>
      </c>
      <c r="H47" t="s">
        <v>2914</v>
      </c>
      <c r="J47" s="20" t="str">
        <f t="shared" si="3"/>
        <v>04</v>
      </c>
      <c r="K47" t="s">
        <v>1861</v>
      </c>
      <c r="L47" t="s">
        <v>2936</v>
      </c>
    </row>
    <row r="48" spans="1:12">
      <c r="A48" s="2" t="s">
        <v>1887</v>
      </c>
      <c r="B48" t="s">
        <v>1888</v>
      </c>
      <c r="C48" t="s">
        <v>2889</v>
      </c>
      <c r="D48" t="str">
        <f>IFERROR(_xlfn.XLOOKUP(C48,'Apoio - Lista de UOs'!A:A,'Apoio - Lista de UOs'!C:C),"")</f>
        <v>FUNDACAO DE ARTE DE NITEROI - FAN</v>
      </c>
      <c r="F48" t="s">
        <v>2915</v>
      </c>
      <c r="G48" t="s">
        <v>2937</v>
      </c>
      <c r="H48" t="s">
        <v>2916</v>
      </c>
      <c r="J48" s="20" t="str">
        <f t="shared" si="3"/>
        <v>04</v>
      </c>
      <c r="K48" t="s">
        <v>1861</v>
      </c>
      <c r="L48" t="s">
        <v>2938</v>
      </c>
    </row>
    <row r="49" spans="1:12">
      <c r="A49" s="2" t="s">
        <v>1887</v>
      </c>
      <c r="B49" t="s">
        <v>1888</v>
      </c>
      <c r="C49" t="s">
        <v>2939</v>
      </c>
      <c r="D49" t="str">
        <f>IFERROR(_xlfn.XLOOKUP(C49,'Apoio - Lista de UOs'!A:A,'Apoio - Lista de UOs'!C:C),"")</f>
        <v>SECRETARIA MUNICIPAL DAS CULTURAS</v>
      </c>
      <c r="F49" t="s">
        <v>1888</v>
      </c>
      <c r="G49" t="s">
        <v>2940</v>
      </c>
      <c r="H49" t="s">
        <v>2918</v>
      </c>
      <c r="J49" s="20" t="str">
        <f t="shared" si="3"/>
        <v>04</v>
      </c>
      <c r="K49" t="s">
        <v>1861</v>
      </c>
      <c r="L49" t="s">
        <v>2941</v>
      </c>
    </row>
    <row r="50" spans="1:12">
      <c r="A50" s="2" t="s">
        <v>1887</v>
      </c>
      <c r="B50" t="s">
        <v>1888</v>
      </c>
      <c r="C50" t="s">
        <v>2940</v>
      </c>
      <c r="D50" t="str">
        <f>IFERROR(_xlfn.XLOOKUP(C50,'Apoio - Lista de UOs'!A:A,'Apoio - Lista de UOs'!C:C),"")</f>
        <v>SECRETARIA MUNICIPAL DE AÇÕES ESTRATÉGICAS</v>
      </c>
      <c r="F50" t="s">
        <v>1911</v>
      </c>
      <c r="G50" t="s">
        <v>2940</v>
      </c>
      <c r="H50" t="s">
        <v>2918</v>
      </c>
      <c r="J50" s="20" t="str">
        <f t="shared" si="3"/>
        <v>14</v>
      </c>
      <c r="K50" t="s">
        <v>1892</v>
      </c>
      <c r="L50" t="s">
        <v>2942</v>
      </c>
    </row>
    <row r="51" spans="1:12">
      <c r="A51" s="2" t="s">
        <v>1891</v>
      </c>
      <c r="B51" t="s">
        <v>1892</v>
      </c>
      <c r="C51" t="s">
        <v>2943</v>
      </c>
      <c r="D51" t="str">
        <f>IFERROR(_xlfn.XLOOKUP(C51,'Apoio - Lista de UOs'!A:A,'Apoio - Lista de UOs'!C:C),"")</f>
        <v>SECRETARIA MUNICIPAL DE ACESSIBILIDADE</v>
      </c>
      <c r="F51" t="s">
        <v>1907</v>
      </c>
      <c r="G51" t="s">
        <v>2944</v>
      </c>
      <c r="H51" t="s">
        <v>2922</v>
      </c>
      <c r="J51" s="20" t="str">
        <f t="shared" si="3"/>
        <v>18</v>
      </c>
      <c r="K51" t="s">
        <v>1907</v>
      </c>
      <c r="L51" t="s">
        <v>2945</v>
      </c>
    </row>
    <row r="52" spans="1:12">
      <c r="A52" s="2" t="s">
        <v>1891</v>
      </c>
      <c r="B52" t="s">
        <v>1892</v>
      </c>
      <c r="C52" t="s">
        <v>2946</v>
      </c>
      <c r="D52" t="str">
        <f>IFERROR(_xlfn.XLOOKUP(C52,'Apoio - Lista de UOs'!A:A,'Apoio - Lista de UOs'!C:C),"")</f>
        <v>SECRETARIA MUNICIPAL DE DEFESA DO CONSUMIDOR</v>
      </c>
      <c r="F52" t="s">
        <v>1896</v>
      </c>
      <c r="G52" t="s">
        <v>2947</v>
      </c>
      <c r="H52" t="s">
        <v>2925</v>
      </c>
      <c r="J52" s="20" t="str">
        <f t="shared" si="3"/>
        <v>08</v>
      </c>
      <c r="K52" t="s">
        <v>1869</v>
      </c>
      <c r="L52" t="s">
        <v>2948</v>
      </c>
    </row>
    <row r="53" spans="1:12">
      <c r="A53" s="2" t="s">
        <v>1891</v>
      </c>
      <c r="B53" t="s">
        <v>1892</v>
      </c>
      <c r="C53" t="s">
        <v>2949</v>
      </c>
      <c r="D53" t="str">
        <f>IFERROR(_xlfn.XLOOKUP(C53,'Apoio - Lista de UOs'!A:A,'Apoio - Lista de UOs'!C:C),"")</f>
        <v>SECRETARIA MUNICIPAL DE DIREITOS HUMANOS</v>
      </c>
      <c r="F53" t="s">
        <v>1915</v>
      </c>
      <c r="G53" t="s">
        <v>2950</v>
      </c>
      <c r="H53" t="s">
        <v>2928</v>
      </c>
      <c r="J53" s="20" t="str">
        <f t="shared" si="3"/>
        <v>13</v>
      </c>
      <c r="K53" t="s">
        <v>1888</v>
      </c>
      <c r="L53" t="s">
        <v>2951</v>
      </c>
    </row>
    <row r="54" spans="1:12">
      <c r="A54" s="2" t="s">
        <v>1891</v>
      </c>
      <c r="B54" t="s">
        <v>1892</v>
      </c>
      <c r="C54" t="s">
        <v>2952</v>
      </c>
      <c r="D54" t="str">
        <f>IFERROR(_xlfn.XLOOKUP(C54,'Apoio - Lista de UOs'!A:A,'Apoio - Lista de UOs'!C:C),"")</f>
        <v>SECRETARIA MUNICIPAL DE PARTICIPACAO SOCIAL</v>
      </c>
      <c r="F54" t="s">
        <v>1892</v>
      </c>
      <c r="G54" t="s">
        <v>2952</v>
      </c>
      <c r="H54" t="s">
        <v>2931</v>
      </c>
      <c r="J54" s="20" t="str">
        <f t="shared" si="3"/>
        <v>19</v>
      </c>
      <c r="K54" t="s">
        <v>1911</v>
      </c>
      <c r="L54" t="s">
        <v>2953</v>
      </c>
    </row>
    <row r="55" spans="1:12">
      <c r="A55" s="2" t="s">
        <v>1891</v>
      </c>
      <c r="B55" t="s">
        <v>1892</v>
      </c>
      <c r="C55" t="s">
        <v>2924</v>
      </c>
      <c r="D55" t="str">
        <f>IFERROR(_xlfn.XLOOKUP(C55,'Apoio - Lista de UOs'!A:A,'Apoio - Lista de UOs'!C:C),"")</f>
        <v>FUNDO PARA DEFESA DOS DIREITOS DA PESSOA IDOSA</v>
      </c>
      <c r="F55" t="s">
        <v>1861</v>
      </c>
      <c r="G55" t="s">
        <v>2901</v>
      </c>
      <c r="H55" t="s">
        <v>2932</v>
      </c>
      <c r="J55" s="20" t="str">
        <f t="shared" si="3"/>
        <v>14</v>
      </c>
      <c r="K55" t="s">
        <v>1892</v>
      </c>
      <c r="L55" t="s">
        <v>2954</v>
      </c>
    </row>
    <row r="56" spans="1:12">
      <c r="A56" s="2" t="s">
        <v>1891</v>
      </c>
      <c r="B56" t="s">
        <v>1892</v>
      </c>
      <c r="C56" t="s">
        <v>2955</v>
      </c>
      <c r="D56" t="str">
        <f>IFERROR(_xlfn.XLOOKUP(C56,'Apoio - Lista de UOs'!A:A,'Apoio - Lista de UOs'!C:C),"")</f>
        <v>SECRETARIA MUNICIPAL DO IDOSO</v>
      </c>
      <c r="F56" t="s">
        <v>1865</v>
      </c>
      <c r="G56" t="s">
        <v>2906</v>
      </c>
      <c r="H56" t="s">
        <v>2935</v>
      </c>
      <c r="J56" s="20" t="str">
        <f t="shared" si="3"/>
        <v>06</v>
      </c>
      <c r="K56" t="s">
        <v>1865</v>
      </c>
      <c r="L56" t="s">
        <v>2956</v>
      </c>
    </row>
    <row r="57" spans="1:12">
      <c r="A57" s="2" t="s">
        <v>1895</v>
      </c>
      <c r="B57" t="s">
        <v>1896</v>
      </c>
      <c r="C57" t="s">
        <v>2887</v>
      </c>
      <c r="D57" t="str">
        <f>IFERROR(_xlfn.XLOOKUP(C57,'Apoio - Lista de UOs'!A:A,'Apoio - Lista de UOs'!C:C),"")</f>
        <v>EMPRESA MUN DE MORADIA, URBANIZACAO E SANEAMENTO</v>
      </c>
      <c r="F57" t="s">
        <v>1861</v>
      </c>
      <c r="G57" t="s">
        <v>2884</v>
      </c>
      <c r="H57" t="s">
        <v>2936</v>
      </c>
      <c r="J57" s="20" t="str">
        <f t="shared" si="3"/>
        <v>14</v>
      </c>
      <c r="K57" t="s">
        <v>1892</v>
      </c>
      <c r="L57" t="s">
        <v>2957</v>
      </c>
    </row>
    <row r="58" spans="1:12">
      <c r="A58" s="2" t="s">
        <v>1895</v>
      </c>
      <c r="B58" t="s">
        <v>1896</v>
      </c>
      <c r="C58" t="s">
        <v>2947</v>
      </c>
      <c r="D58" t="str">
        <f>IFERROR(_xlfn.XLOOKUP(C58,'Apoio - Lista de UOs'!A:A,'Apoio - Lista de UOs'!C:C),"")</f>
        <v>SEC MUNICIPAL DE CONSERVACAO E SERVICOS PÚBLICOS</v>
      </c>
      <c r="F58" t="s">
        <v>1861</v>
      </c>
      <c r="G58" t="s">
        <v>2850</v>
      </c>
      <c r="H58" t="s">
        <v>2938</v>
      </c>
      <c r="J58" s="20" t="str">
        <f t="shared" si="3"/>
        <v>12</v>
      </c>
      <c r="K58" t="s">
        <v>1884</v>
      </c>
      <c r="L58" t="s">
        <v>2958</v>
      </c>
    </row>
    <row r="59" spans="1:12">
      <c r="A59" s="2" t="s">
        <v>1895</v>
      </c>
      <c r="B59" t="s">
        <v>1896</v>
      </c>
      <c r="C59" t="s">
        <v>2959</v>
      </c>
      <c r="D59" t="str">
        <f>IFERROR(_xlfn.XLOOKUP(C59,'Apoio - Lista de UOs'!A:A,'Apoio - Lista de UOs'!C:C),"")</f>
        <v>SECRETARIA MUNICIPAL DE OBRAS E INFRAESTRUTURA</v>
      </c>
      <c r="F59" t="s">
        <v>1861</v>
      </c>
      <c r="G59" t="s">
        <v>2882</v>
      </c>
      <c r="H59" t="s">
        <v>2941</v>
      </c>
      <c r="J59" s="20" t="str">
        <f t="shared" si="3"/>
        <v>27</v>
      </c>
      <c r="K59" t="s">
        <v>1923</v>
      </c>
      <c r="L59" t="s">
        <v>2960</v>
      </c>
    </row>
    <row r="60" spans="1:12">
      <c r="A60" s="2" t="s">
        <v>1895</v>
      </c>
      <c r="B60" t="s">
        <v>1896</v>
      </c>
      <c r="C60" t="s">
        <v>2961</v>
      </c>
      <c r="D60" t="str">
        <f>IFERROR(_xlfn.XLOOKUP(C60,'Apoio - Lista de UOs'!A:A,'Apoio - Lista de UOs'!C:C),"")</f>
        <v>SECRETARIA MUNICIPAL DE URBANISMO E MOBILIDADE</v>
      </c>
      <c r="F60" t="s">
        <v>1892</v>
      </c>
      <c r="G60" t="s">
        <v>2943</v>
      </c>
      <c r="H60" t="s">
        <v>2942</v>
      </c>
      <c r="J60" s="20" t="str">
        <f t="shared" si="3"/>
        <v>04</v>
      </c>
      <c r="K60" t="s">
        <v>1861</v>
      </c>
      <c r="L60" t="s">
        <v>2962</v>
      </c>
    </row>
    <row r="61" spans="1:12">
      <c r="A61" s="2" t="s">
        <v>1899</v>
      </c>
      <c r="B61" t="s">
        <v>1900</v>
      </c>
      <c r="C61" t="s">
        <v>2917</v>
      </c>
      <c r="D61" t="str">
        <f>IFERROR(_xlfn.XLOOKUP(C61,'Apoio - Lista de UOs'!A:A,'Apoio - Lista de UOs'!C:C),"")</f>
        <v>FUNDO M. DE HABITAÇÃO DE INTERESSE SOCIAL - FUHAB</v>
      </c>
      <c r="F61" t="s">
        <v>1907</v>
      </c>
      <c r="G61" t="s">
        <v>2963</v>
      </c>
      <c r="H61" t="s">
        <v>2945</v>
      </c>
      <c r="J61" s="20" t="str">
        <f t="shared" si="3"/>
        <v>16</v>
      </c>
      <c r="K61" t="s">
        <v>1900</v>
      </c>
      <c r="L61" t="s">
        <v>2964</v>
      </c>
    </row>
    <row r="62" spans="1:12">
      <c r="A62" s="2" t="s">
        <v>1899</v>
      </c>
      <c r="B62" t="s">
        <v>1900</v>
      </c>
      <c r="C62" t="s">
        <v>2965</v>
      </c>
      <c r="D62" t="str">
        <f>IFERROR(_xlfn.XLOOKUP(C62,'Apoio - Lista de UOs'!A:A,'Apoio - Lista de UOs'!C:C),"")</f>
        <v>SECRETARIA MUNICIPAL DE HABITACAO E REGULARIZACAO</v>
      </c>
      <c r="F62" t="s">
        <v>1869</v>
      </c>
      <c r="G62" t="s">
        <v>2912</v>
      </c>
      <c r="H62" t="s">
        <v>2948</v>
      </c>
      <c r="J62" s="20" t="str">
        <f t="shared" si="3"/>
        <v>14</v>
      </c>
      <c r="K62" t="s">
        <v>1892</v>
      </c>
      <c r="L62" t="s">
        <v>2966</v>
      </c>
    </row>
    <row r="63" spans="1:12">
      <c r="A63" s="2" t="s">
        <v>1903</v>
      </c>
      <c r="B63" t="s">
        <v>1904</v>
      </c>
      <c r="C63" t="s">
        <v>2877</v>
      </c>
      <c r="D63" t="str">
        <f>IFERROR(_xlfn.XLOOKUP(C63,'Apoio - Lista de UOs'!A:A,'Apoio - Lista de UOs'!C:C),"")</f>
        <v>COMPANHIA DE LIMPEZA DE NITEROI - CLIN</v>
      </c>
      <c r="F63" t="s">
        <v>1888</v>
      </c>
      <c r="G63" t="s">
        <v>2939</v>
      </c>
      <c r="H63" t="s">
        <v>2951</v>
      </c>
      <c r="J63" s="20" t="str">
        <f t="shared" si="3"/>
        <v>15</v>
      </c>
      <c r="K63" t="s">
        <v>1896</v>
      </c>
      <c r="L63" t="s">
        <v>2967</v>
      </c>
    </row>
    <row r="64" spans="1:12">
      <c r="A64" s="2" t="s">
        <v>112</v>
      </c>
      <c r="B64" t="s">
        <v>1907</v>
      </c>
      <c r="C64" t="s">
        <v>2963</v>
      </c>
      <c r="D64" t="str">
        <f>IFERROR(_xlfn.XLOOKUP(C64,'Apoio - Lista de UOs'!A:A,'Apoio - Lista de UOs'!C:C),"")</f>
        <v>SEC MUN MEIO AMB, REC. HÍDRICOS E SUSTENTABILIDADE</v>
      </c>
      <c r="F64" t="s">
        <v>1911</v>
      </c>
      <c r="G64" t="s">
        <v>2968</v>
      </c>
      <c r="H64" t="s">
        <v>2953</v>
      </c>
      <c r="J64" s="20" t="str">
        <f t="shared" si="3"/>
        <v>04</v>
      </c>
      <c r="K64" t="s">
        <v>1861</v>
      </c>
      <c r="L64" t="s">
        <v>2969</v>
      </c>
    </row>
    <row r="65" spans="1:12">
      <c r="A65" s="2" t="s">
        <v>112</v>
      </c>
      <c r="B65" t="s">
        <v>1907</v>
      </c>
      <c r="C65" t="s">
        <v>2944</v>
      </c>
      <c r="D65" t="str">
        <f>IFERROR(_xlfn.XLOOKUP(C65,'Apoio - Lista de UOs'!A:A,'Apoio - Lista de UOs'!C:C),"")</f>
        <v>SECRETARIA MUNICIPAL DO CLIMA</v>
      </c>
      <c r="F65" t="s">
        <v>1892</v>
      </c>
      <c r="G65" t="s">
        <v>2946</v>
      </c>
      <c r="H65" t="s">
        <v>2954</v>
      </c>
      <c r="J65" s="20" t="str">
        <f t="shared" si="3"/>
        <v>10</v>
      </c>
      <c r="K65" t="s">
        <v>1876</v>
      </c>
      <c r="L65" t="s">
        <v>2970</v>
      </c>
    </row>
    <row r="66" spans="1:12">
      <c r="A66" s="2" t="s">
        <v>112</v>
      </c>
      <c r="B66" t="s">
        <v>1907</v>
      </c>
      <c r="C66" t="s">
        <v>109</v>
      </c>
      <c r="D66" t="str">
        <f>IFERROR(_xlfn.XLOOKUP(C66,'Apoio - Lista de UOs'!A:A,'Apoio - Lista de UOs'!C:C),"")</f>
        <v>FUNDO MUNICIPAL DE CONSERVACAO AMBIENTAL - FMCA</v>
      </c>
      <c r="F66" t="s">
        <v>1865</v>
      </c>
      <c r="G66" t="s">
        <v>2909</v>
      </c>
      <c r="H66" t="s">
        <v>2956</v>
      </c>
      <c r="J66" s="20" t="str">
        <f t="shared" si="3"/>
        <v>15</v>
      </c>
      <c r="K66" t="s">
        <v>1896</v>
      </c>
      <c r="L66" t="s">
        <v>2971</v>
      </c>
    </row>
    <row r="67" spans="1:12">
      <c r="A67" s="2" t="s">
        <v>1910</v>
      </c>
      <c r="B67" t="s">
        <v>1911</v>
      </c>
      <c r="C67" t="s">
        <v>2968</v>
      </c>
      <c r="D67" t="str">
        <f>IFERROR(_xlfn.XLOOKUP(C67,'Apoio - Lista de UOs'!A:A,'Apoio - Lista de UOs'!C:C),"")</f>
        <v>SEC MUNICIPAL DE CIÊNCIA, TECNOLOGIA E INOVAÇÃO</v>
      </c>
      <c r="F67" t="s">
        <v>1892</v>
      </c>
      <c r="G67" t="s">
        <v>2949</v>
      </c>
      <c r="H67" t="s">
        <v>2957</v>
      </c>
      <c r="J67" s="20" t="str">
        <f t="shared" si="3"/>
        <v>04</v>
      </c>
      <c r="K67" t="s">
        <v>1861</v>
      </c>
      <c r="L67" t="s">
        <v>2972</v>
      </c>
    </row>
    <row r="68" spans="1:12">
      <c r="A68" s="2" t="s">
        <v>1910</v>
      </c>
      <c r="B68" t="s">
        <v>1911</v>
      </c>
      <c r="C68" t="s">
        <v>2940</v>
      </c>
      <c r="D68" t="str">
        <f>IFERROR(_xlfn.XLOOKUP(C68,'Apoio - Lista de UOs'!A:A,'Apoio - Lista de UOs'!C:C),"")</f>
        <v>SECRETARIA MUNICIPAL DE AÇÕES ESTRATÉGICAS</v>
      </c>
      <c r="F68" t="s">
        <v>1884</v>
      </c>
      <c r="G68" t="s">
        <v>2933</v>
      </c>
      <c r="H68" t="s">
        <v>2958</v>
      </c>
    </row>
    <row r="69" spans="1:12">
      <c r="A69" s="2" t="s">
        <v>2973</v>
      </c>
      <c r="B69" t="s">
        <v>2867</v>
      </c>
      <c r="C69" t="s">
        <v>2894</v>
      </c>
      <c r="D69" t="str">
        <f>IFERROR(_xlfn.XLOOKUP(C69,'Apoio - Lista de UOs'!A:A,'Apoio - Lista de UOs'!C:C),"")</f>
        <v>FUNDO MUNICIPAL DE CRED. EMERGENCIAL DO MUNICIPIO</v>
      </c>
      <c r="F69" t="s">
        <v>1923</v>
      </c>
      <c r="G69" t="s">
        <v>2974</v>
      </c>
      <c r="H69" t="s">
        <v>2960</v>
      </c>
    </row>
    <row r="70" spans="1:12">
      <c r="A70" s="2" t="s">
        <v>2975</v>
      </c>
      <c r="B70" t="s">
        <v>2869</v>
      </c>
      <c r="C70" t="s">
        <v>2894</v>
      </c>
      <c r="D70" t="str">
        <f>IFERROR(_xlfn.XLOOKUP(C70,'Apoio - Lista de UOs'!A:A,'Apoio - Lista de UOs'!C:C),"")</f>
        <v>FUNDO MUNICIPAL DE CRED. EMERGENCIAL DO MUNICIPIO</v>
      </c>
      <c r="F70" t="s">
        <v>1861</v>
      </c>
      <c r="G70" t="s">
        <v>2891</v>
      </c>
      <c r="H70" t="s">
        <v>2962</v>
      </c>
    </row>
    <row r="71" spans="1:12">
      <c r="A71" s="2" t="s">
        <v>1914</v>
      </c>
      <c r="B71" t="s">
        <v>1915</v>
      </c>
      <c r="C71" t="s">
        <v>2929</v>
      </c>
      <c r="D71" t="str">
        <f>IFERROR(_xlfn.XLOOKUP(C71,'Apoio - Lista de UOs'!A:A,'Apoio - Lista de UOs'!C:C),"")</f>
        <v>NITEROI EMPRESA DE LAZER E TURISMO - NELTUR</v>
      </c>
      <c r="F71" t="s">
        <v>1900</v>
      </c>
      <c r="G71" t="s">
        <v>2965</v>
      </c>
      <c r="H71" t="s">
        <v>2964</v>
      </c>
    </row>
    <row r="72" spans="1:12">
      <c r="A72" s="2" t="s">
        <v>1914</v>
      </c>
      <c r="B72" t="s">
        <v>1915</v>
      </c>
      <c r="C72" t="s">
        <v>2950</v>
      </c>
      <c r="D72" t="str">
        <f>IFERROR(_xlfn.XLOOKUP(C72,'Apoio - Lista de UOs'!A:A,'Apoio - Lista de UOs'!C:C),"")</f>
        <v>SECRETARIA MUNICIPAL DE DESENV. ECONOMICO</v>
      </c>
      <c r="F72" t="s">
        <v>1892</v>
      </c>
      <c r="G72" t="s">
        <v>2955</v>
      </c>
      <c r="H72" t="s">
        <v>2966</v>
      </c>
    </row>
    <row r="73" spans="1:12">
      <c r="A73" s="2" t="s">
        <v>1914</v>
      </c>
      <c r="B73" t="s">
        <v>1915</v>
      </c>
      <c r="C73" t="s">
        <v>2894</v>
      </c>
      <c r="D73" t="str">
        <f>IFERROR(_xlfn.XLOOKUP(C73,'Apoio - Lista de UOs'!A:A,'Apoio - Lista de UOs'!C:C),"")</f>
        <v>FUNDO MUNICIPAL DE CRED. EMERGENCIAL DO MUNICIPIO</v>
      </c>
      <c r="F73" t="s">
        <v>1896</v>
      </c>
      <c r="G73" t="s">
        <v>2959</v>
      </c>
      <c r="H73" t="s">
        <v>2967</v>
      </c>
    </row>
    <row r="74" spans="1:12">
      <c r="A74" s="2" t="s">
        <v>1918</v>
      </c>
      <c r="B74" t="s">
        <v>1919</v>
      </c>
      <c r="C74" t="s">
        <v>2913</v>
      </c>
      <c r="D74" t="str">
        <f>IFERROR(_xlfn.XLOOKUP(C74,'Apoio - Lista de UOs'!A:A,'Apoio - Lista de UOs'!C:C),"")</f>
        <v>FUNDO MUNICIPAL DE TRANSPORTE</v>
      </c>
      <c r="F74" t="s">
        <v>1861</v>
      </c>
      <c r="G74" t="s">
        <v>2904</v>
      </c>
      <c r="H74" t="s">
        <v>2969</v>
      </c>
    </row>
    <row r="75" spans="1:12">
      <c r="A75" s="2" t="s">
        <v>1918</v>
      </c>
      <c r="B75" t="s">
        <v>1919</v>
      </c>
      <c r="C75" t="s">
        <v>2934</v>
      </c>
      <c r="D75" t="str">
        <f>IFERROR(_xlfn.XLOOKUP(C75,'Apoio - Lista de UOs'!A:A,'Apoio - Lista de UOs'!C:C),"")</f>
        <v>NITEROI TRANSPORTE E TRANSITO S/A - NITTRANS</v>
      </c>
      <c r="F75" t="s">
        <v>1876</v>
      </c>
      <c r="G75" t="s">
        <v>2930</v>
      </c>
      <c r="H75" t="s">
        <v>2970</v>
      </c>
    </row>
    <row r="76" spans="1:12">
      <c r="A76" s="2" t="s">
        <v>1918</v>
      </c>
      <c r="B76" t="s">
        <v>1919</v>
      </c>
      <c r="C76" t="s">
        <v>2910</v>
      </c>
      <c r="D76" t="str">
        <f>IFERROR(_xlfn.XLOOKUP(C76,'Apoio - Lista de UOs'!A:A,'Apoio - Lista de UOs'!C:C),"")</f>
        <v>FUNDO MUNICIPAL DE MOBILIDADE URBANA</v>
      </c>
      <c r="F76" t="s">
        <v>1896</v>
      </c>
      <c r="G76" t="s">
        <v>2961</v>
      </c>
      <c r="H76" t="s">
        <v>2971</v>
      </c>
    </row>
    <row r="77" spans="1:12">
      <c r="A77" s="2" t="s">
        <v>1922</v>
      </c>
      <c r="B77" t="s">
        <v>1923</v>
      </c>
      <c r="C77" t="s">
        <v>2974</v>
      </c>
      <c r="D77" t="str">
        <f>IFERROR(_xlfn.XLOOKUP(C77,'Apoio - Lista de UOs'!A:A,'Apoio - Lista de UOs'!C:C),"")</f>
        <v>SECRETARIA MUNICIPAL DE ESPORTES E LAZER</v>
      </c>
      <c r="F77" t="s">
        <v>1861</v>
      </c>
      <c r="G77" t="s">
        <v>2898</v>
      </c>
      <c r="H77" t="s">
        <v>2972</v>
      </c>
    </row>
    <row r="78" spans="1:12">
      <c r="A78" s="2" t="s">
        <v>1926</v>
      </c>
      <c r="B78" t="s">
        <v>1927</v>
      </c>
      <c r="C78" t="s">
        <v>2880</v>
      </c>
      <c r="D78" t="str">
        <f>IFERROR(_xlfn.XLOOKUP(C78,'Apoio - Lista de UOs'!A:A,'Apoio - Lista de UOs'!C:C),"")</f>
        <v>ENC FINANC DO MUNICIPIO- REC SOB SUPERVISAO DA SMF</v>
      </c>
    </row>
    <row r="79" spans="1:12">
      <c r="A79" s="127" t="s">
        <v>2976</v>
      </c>
      <c r="B79" s="14" t="s">
        <v>2915</v>
      </c>
      <c r="C79" s="14" t="s">
        <v>2937</v>
      </c>
      <c r="D79" s="14" t="str">
        <f>IFERROR(_xlfn.XLOOKUP(C79,'Apoio - Lista de UOs'!A:A,'Apoio - Lista de UOs'!C:C),"")</f>
        <v>RESERVA DE CONTINGENCIA</v>
      </c>
    </row>
  </sheetData>
  <pageMargins left="0.511811024" right="0.511811024" top="0.78740157499999996" bottom="0.78740157499999996" header="0.31496062000000002" footer="0.31496062000000002"/>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4071"/>
  </sheetPr>
  <dimension ref="A1:C106"/>
  <sheetViews>
    <sheetView topLeftCell="A52" workbookViewId="0"/>
  </sheetViews>
  <sheetFormatPr defaultColWidth="9.140625" defaultRowHeight="15"/>
  <cols>
    <col min="1" max="1" width="19.140625" style="26" customWidth="1"/>
    <col min="2" max="2" width="40.140625" style="17" customWidth="1"/>
    <col min="3" max="3" width="208.7109375" style="26" customWidth="1"/>
    <col min="4" max="16384" width="9.140625" style="26"/>
  </cols>
  <sheetData>
    <row r="1" spans="1:3" ht="45.75" customHeight="1"/>
    <row r="2" spans="1:3" s="17" customFormat="1" ht="34.5" customHeight="1">
      <c r="A2" s="27" t="s">
        <v>2977</v>
      </c>
      <c r="B2" s="27" t="s">
        <v>2978</v>
      </c>
      <c r="C2" s="28" t="s">
        <v>2979</v>
      </c>
    </row>
    <row r="3" spans="1:3" ht="42.75" customHeight="1">
      <c r="A3" s="30">
        <v>1</v>
      </c>
      <c r="B3" s="29" t="s">
        <v>2980</v>
      </c>
      <c r="C3" s="31" t="s">
        <v>2981</v>
      </c>
    </row>
    <row r="4" spans="1:3" ht="42.75" customHeight="1">
      <c r="A4" s="30">
        <v>2</v>
      </c>
      <c r="B4" s="29" t="s">
        <v>2982</v>
      </c>
      <c r="C4" s="31" t="s">
        <v>2983</v>
      </c>
    </row>
    <row r="5" spans="1:3" ht="42.75" customHeight="1">
      <c r="A5" s="30">
        <v>3</v>
      </c>
      <c r="B5" s="29" t="s">
        <v>2984</v>
      </c>
      <c r="C5" s="31" t="s">
        <v>2985</v>
      </c>
    </row>
    <row r="6" spans="1:3" ht="42.75" customHeight="1">
      <c r="A6" s="30">
        <v>4</v>
      </c>
      <c r="B6" s="29" t="s">
        <v>2986</v>
      </c>
      <c r="C6" s="31" t="s">
        <v>2987</v>
      </c>
    </row>
    <row r="7" spans="1:3" ht="42.75" customHeight="1">
      <c r="A7" s="30">
        <v>5</v>
      </c>
      <c r="B7" s="29" t="s">
        <v>2988</v>
      </c>
      <c r="C7" s="31" t="s">
        <v>2989</v>
      </c>
    </row>
    <row r="8" spans="1:3" ht="42.75" customHeight="1">
      <c r="A8" s="30">
        <v>6</v>
      </c>
      <c r="B8" s="29" t="s">
        <v>2990</v>
      </c>
      <c r="C8" s="31" t="s">
        <v>2991</v>
      </c>
    </row>
    <row r="9" spans="1:3" ht="42.75" customHeight="1">
      <c r="A9" s="30">
        <v>9</v>
      </c>
      <c r="B9" s="29" t="s">
        <v>2992</v>
      </c>
      <c r="C9" s="31" t="s">
        <v>2993</v>
      </c>
    </row>
    <row r="10" spans="1:3" ht="42.75" customHeight="1">
      <c r="C10" s="17"/>
    </row>
    <row r="11" spans="1:3" s="17" customFormat="1" ht="30">
      <c r="A11" s="27" t="s">
        <v>2994</v>
      </c>
      <c r="B11" s="27" t="s">
        <v>2978</v>
      </c>
      <c r="C11" s="28" t="s">
        <v>2979</v>
      </c>
    </row>
    <row r="12" spans="1:3" ht="55.5" customHeight="1">
      <c r="A12" s="30">
        <v>20</v>
      </c>
      <c r="B12" s="32" t="s">
        <v>2995</v>
      </c>
      <c r="C12" s="32" t="s">
        <v>2996</v>
      </c>
    </row>
    <row r="13" spans="1:3" ht="55.5" customHeight="1">
      <c r="A13" s="30">
        <v>30</v>
      </c>
      <c r="B13" s="32" t="s">
        <v>2997</v>
      </c>
      <c r="C13" s="32" t="s">
        <v>2998</v>
      </c>
    </row>
    <row r="14" spans="1:3" ht="55.5" customHeight="1">
      <c r="A14" s="30">
        <v>50</v>
      </c>
      <c r="B14" s="32" t="s">
        <v>2999</v>
      </c>
      <c r="C14" s="32" t="s">
        <v>3000</v>
      </c>
    </row>
    <row r="15" spans="1:3" ht="55.5" customHeight="1">
      <c r="A15" s="30">
        <v>60</v>
      </c>
      <c r="B15" s="32" t="s">
        <v>3001</v>
      </c>
      <c r="C15" s="32" t="s">
        <v>3002</v>
      </c>
    </row>
    <row r="16" spans="1:3" ht="55.5" customHeight="1">
      <c r="A16" s="30">
        <v>70</v>
      </c>
      <c r="B16" s="32" t="s">
        <v>3003</v>
      </c>
      <c r="C16" s="32" t="s">
        <v>3004</v>
      </c>
    </row>
    <row r="17" spans="1:3" ht="55.5" customHeight="1">
      <c r="A17" s="30">
        <v>71</v>
      </c>
      <c r="B17" s="32" t="s">
        <v>3005</v>
      </c>
      <c r="C17" s="32" t="s">
        <v>3006</v>
      </c>
    </row>
    <row r="18" spans="1:3" ht="55.5" customHeight="1">
      <c r="A18" s="30">
        <v>90</v>
      </c>
      <c r="B18" s="32" t="s">
        <v>3007</v>
      </c>
      <c r="C18" s="32" t="s">
        <v>3008</v>
      </c>
    </row>
    <row r="19" spans="1:3" ht="55.5" customHeight="1">
      <c r="A19" s="30">
        <v>91</v>
      </c>
      <c r="B19" s="32" t="s">
        <v>3009</v>
      </c>
      <c r="C19" s="32" t="s">
        <v>3010</v>
      </c>
    </row>
    <row r="20" spans="1:3" ht="55.5" customHeight="1">
      <c r="A20" s="30">
        <v>99</v>
      </c>
      <c r="B20" s="32" t="s">
        <v>3011</v>
      </c>
      <c r="C20" s="32" t="s">
        <v>3012</v>
      </c>
    </row>
    <row r="21" spans="1:3">
      <c r="C21" s="17"/>
    </row>
    <row r="22" spans="1:3" s="17" customFormat="1" ht="30">
      <c r="A22" s="27" t="s">
        <v>73</v>
      </c>
      <c r="B22" s="33" t="s">
        <v>3013</v>
      </c>
      <c r="C22" s="28" t="s">
        <v>2979</v>
      </c>
    </row>
    <row r="23" spans="1:3" ht="60" customHeight="1">
      <c r="A23" s="35" t="s">
        <v>1856</v>
      </c>
      <c r="B23" s="34" t="s">
        <v>3014</v>
      </c>
      <c r="C23" s="31" t="s">
        <v>3015</v>
      </c>
    </row>
    <row r="24" spans="1:3" ht="60" customHeight="1">
      <c r="A24" s="35" t="s">
        <v>3016</v>
      </c>
      <c r="B24" s="34" t="s">
        <v>3017</v>
      </c>
      <c r="C24" s="31" t="s">
        <v>3018</v>
      </c>
    </row>
    <row r="25" spans="1:3" ht="60" customHeight="1">
      <c r="A25" s="35" t="s">
        <v>1860</v>
      </c>
      <c r="B25" s="34" t="s">
        <v>3019</v>
      </c>
      <c r="C25" s="31" t="s">
        <v>3020</v>
      </c>
    </row>
    <row r="26" spans="1:3" ht="60" customHeight="1">
      <c r="A26" s="35" t="s">
        <v>1864</v>
      </c>
      <c r="B26" s="34" t="s">
        <v>3021</v>
      </c>
      <c r="C26" s="31" t="s">
        <v>3022</v>
      </c>
    </row>
    <row r="27" spans="1:3" ht="60" customHeight="1">
      <c r="A27" s="35" t="s">
        <v>3023</v>
      </c>
      <c r="B27" s="34" t="s">
        <v>3024</v>
      </c>
      <c r="C27" s="31" t="s">
        <v>3025</v>
      </c>
    </row>
    <row r="28" spans="1:3" ht="60" customHeight="1">
      <c r="A28" s="35" t="s">
        <v>1868</v>
      </c>
      <c r="B28" s="34" t="s">
        <v>3026</v>
      </c>
      <c r="C28" s="31" t="s">
        <v>3027</v>
      </c>
    </row>
    <row r="29" spans="1:3" ht="60" customHeight="1">
      <c r="A29" s="35" t="s">
        <v>1875</v>
      </c>
      <c r="B29" s="34" t="s">
        <v>3028</v>
      </c>
      <c r="C29" s="31" t="s">
        <v>3029</v>
      </c>
    </row>
    <row r="30" spans="1:3" ht="165">
      <c r="A30" s="35" t="s">
        <v>1879</v>
      </c>
      <c r="B30" s="34" t="s">
        <v>3030</v>
      </c>
      <c r="C30" s="31" t="s">
        <v>3031</v>
      </c>
    </row>
    <row r="31" spans="1:3" ht="32.25" customHeight="1">
      <c r="A31" s="35" t="s">
        <v>1883</v>
      </c>
      <c r="B31" s="34" t="s">
        <v>3032</v>
      </c>
      <c r="C31" s="31" t="s">
        <v>3033</v>
      </c>
    </row>
    <row r="32" spans="1:3" ht="60" customHeight="1">
      <c r="A32" s="35" t="s">
        <v>1887</v>
      </c>
      <c r="B32" s="34" t="s">
        <v>3034</v>
      </c>
      <c r="C32" s="31" t="s">
        <v>3035</v>
      </c>
    </row>
    <row r="33" spans="1:3" ht="60" customHeight="1">
      <c r="A33" s="35" t="s">
        <v>1891</v>
      </c>
      <c r="B33" s="34" t="s">
        <v>3036</v>
      </c>
      <c r="C33" s="31" t="s">
        <v>3037</v>
      </c>
    </row>
    <row r="34" spans="1:3" ht="60" customHeight="1">
      <c r="A34" s="35" t="s">
        <v>1895</v>
      </c>
      <c r="B34" s="34" t="s">
        <v>3038</v>
      </c>
      <c r="C34" s="31" t="s">
        <v>3039</v>
      </c>
    </row>
    <row r="35" spans="1:3" ht="60" customHeight="1">
      <c r="A35" s="35" t="s">
        <v>1899</v>
      </c>
      <c r="B35" s="34" t="s">
        <v>3040</v>
      </c>
      <c r="C35" s="31" t="s">
        <v>3041</v>
      </c>
    </row>
    <row r="36" spans="1:3" ht="60" customHeight="1">
      <c r="A36" s="35" t="s">
        <v>1903</v>
      </c>
      <c r="B36" s="34" t="s">
        <v>3042</v>
      </c>
      <c r="C36" s="31" t="s">
        <v>3043</v>
      </c>
    </row>
    <row r="37" spans="1:3" ht="60" customHeight="1">
      <c r="A37" s="35" t="s">
        <v>112</v>
      </c>
      <c r="B37" s="34" t="s">
        <v>3044</v>
      </c>
      <c r="C37" s="31" t="s">
        <v>3045</v>
      </c>
    </row>
    <row r="38" spans="1:3" ht="60" customHeight="1">
      <c r="A38" s="35" t="s">
        <v>1910</v>
      </c>
      <c r="B38" s="34" t="s">
        <v>3046</v>
      </c>
      <c r="C38" s="31" t="s">
        <v>3047</v>
      </c>
    </row>
    <row r="39" spans="1:3" ht="60" customHeight="1">
      <c r="A39" s="35" t="s">
        <v>2973</v>
      </c>
      <c r="B39" s="34" t="s">
        <v>3048</v>
      </c>
      <c r="C39" s="31" t="s">
        <v>3049</v>
      </c>
    </row>
    <row r="40" spans="1:3" ht="60" customHeight="1">
      <c r="A40" s="35" t="s">
        <v>3050</v>
      </c>
      <c r="B40" s="34" t="s">
        <v>3051</v>
      </c>
      <c r="C40" s="31" t="s">
        <v>3052</v>
      </c>
    </row>
    <row r="41" spans="1:3" ht="60" customHeight="1">
      <c r="A41" s="35" t="s">
        <v>2975</v>
      </c>
      <c r="B41" s="34" t="s">
        <v>3053</v>
      </c>
      <c r="C41" s="31" t="s">
        <v>3054</v>
      </c>
    </row>
    <row r="42" spans="1:3" ht="60" customHeight="1">
      <c r="A42" s="35" t="s">
        <v>1914</v>
      </c>
      <c r="B42" s="34" t="s">
        <v>3055</v>
      </c>
      <c r="C42" s="31" t="s">
        <v>3056</v>
      </c>
    </row>
    <row r="43" spans="1:3" ht="60" customHeight="1">
      <c r="A43" s="35" t="s">
        <v>3057</v>
      </c>
      <c r="B43" s="34" t="s">
        <v>3058</v>
      </c>
      <c r="C43" s="31" t="s">
        <v>3059</v>
      </c>
    </row>
    <row r="44" spans="1:3" ht="60" customHeight="1">
      <c r="A44" s="35" t="s">
        <v>3060</v>
      </c>
      <c r="B44" s="34" t="s">
        <v>3061</v>
      </c>
      <c r="C44" s="31" t="s">
        <v>3062</v>
      </c>
    </row>
    <row r="45" spans="1:3" ht="60" customHeight="1">
      <c r="A45" s="35" t="s">
        <v>1918</v>
      </c>
      <c r="B45" s="34" t="s">
        <v>3063</v>
      </c>
      <c r="C45" s="31" t="s">
        <v>3064</v>
      </c>
    </row>
    <row r="46" spans="1:3" ht="60" customHeight="1">
      <c r="A46" s="35" t="s">
        <v>1922</v>
      </c>
      <c r="B46" s="34" t="s">
        <v>3065</v>
      </c>
      <c r="C46" s="31" t="s">
        <v>3066</v>
      </c>
    </row>
    <row r="47" spans="1:3" ht="60" customHeight="1">
      <c r="A47" s="35" t="s">
        <v>1926</v>
      </c>
      <c r="B47" s="34" t="s">
        <v>3067</v>
      </c>
      <c r="C47" s="31" t="s">
        <v>3068</v>
      </c>
    </row>
    <row r="48" spans="1:3" ht="60" customHeight="1">
      <c r="A48" s="35" t="s">
        <v>2976</v>
      </c>
      <c r="B48" s="34" t="s">
        <v>3069</v>
      </c>
      <c r="C48" s="31" t="s">
        <v>3070</v>
      </c>
    </row>
    <row r="49" spans="1:3" ht="114.75" customHeight="1">
      <c r="A49" s="35" t="s">
        <v>178</v>
      </c>
      <c r="B49" s="34" t="s">
        <v>3071</v>
      </c>
      <c r="C49" s="31" t="s">
        <v>3072</v>
      </c>
    </row>
    <row r="50" spans="1:3" ht="60" customHeight="1">
      <c r="A50" s="35" t="s">
        <v>3073</v>
      </c>
      <c r="B50" s="34" t="s">
        <v>3074</v>
      </c>
      <c r="C50" s="31" t="s">
        <v>3075</v>
      </c>
    </row>
    <row r="51" spans="1:3" ht="60" customHeight="1">
      <c r="A51" s="35" t="s">
        <v>3076</v>
      </c>
      <c r="B51" s="34" t="s">
        <v>3077</v>
      </c>
      <c r="C51" s="31" t="s">
        <v>3078</v>
      </c>
    </row>
    <row r="52" spans="1:3" ht="60" customHeight="1">
      <c r="A52" s="35" t="s">
        <v>127</v>
      </c>
      <c r="B52" s="34" t="s">
        <v>3079</v>
      </c>
      <c r="C52" s="31" t="s">
        <v>3080</v>
      </c>
    </row>
    <row r="53" spans="1:3" ht="60" customHeight="1">
      <c r="A53" s="35" t="s">
        <v>3081</v>
      </c>
      <c r="B53" s="34" t="s">
        <v>3082</v>
      </c>
      <c r="C53" s="31" t="s">
        <v>3083</v>
      </c>
    </row>
    <row r="54" spans="1:3" ht="60" customHeight="1">
      <c r="A54" s="35" t="s">
        <v>113</v>
      </c>
      <c r="B54" s="34" t="s">
        <v>3084</v>
      </c>
      <c r="C54" s="31" t="s">
        <v>3085</v>
      </c>
    </row>
    <row r="55" spans="1:3" ht="60" customHeight="1">
      <c r="A55" s="35" t="s">
        <v>3086</v>
      </c>
      <c r="B55" s="34" t="s">
        <v>3087</v>
      </c>
      <c r="C55" s="31" t="s">
        <v>3088</v>
      </c>
    </row>
    <row r="56" spans="1:3" ht="60" customHeight="1">
      <c r="A56" s="35" t="s">
        <v>3089</v>
      </c>
      <c r="B56" s="34" t="s">
        <v>3090</v>
      </c>
      <c r="C56" s="31" t="s">
        <v>3091</v>
      </c>
    </row>
    <row r="57" spans="1:3" ht="60" customHeight="1">
      <c r="A57" s="35" t="s">
        <v>3092</v>
      </c>
      <c r="B57" s="34" t="s">
        <v>3093</v>
      </c>
      <c r="C57" s="31" t="s">
        <v>3094</v>
      </c>
    </row>
    <row r="58" spans="1:3" ht="84.75" customHeight="1">
      <c r="A58" s="35" t="s">
        <v>144</v>
      </c>
      <c r="B58" s="34" t="s">
        <v>3095</v>
      </c>
      <c r="C58" s="31" t="s">
        <v>3096</v>
      </c>
    </row>
    <row r="59" spans="1:3" ht="72" customHeight="1">
      <c r="A59" s="35" t="s">
        <v>3097</v>
      </c>
      <c r="B59" s="34" t="s">
        <v>3098</v>
      </c>
      <c r="C59" s="31" t="s">
        <v>3099</v>
      </c>
    </row>
    <row r="60" spans="1:3" ht="60" customHeight="1">
      <c r="A60" s="35" t="s">
        <v>186</v>
      </c>
      <c r="B60" s="34" t="s">
        <v>3100</v>
      </c>
      <c r="C60" s="31" t="s">
        <v>3101</v>
      </c>
    </row>
    <row r="61" spans="1:3" ht="60" customHeight="1">
      <c r="A61" s="35" t="s">
        <v>3102</v>
      </c>
      <c r="B61" s="34" t="s">
        <v>3103</v>
      </c>
      <c r="C61" s="31" t="s">
        <v>3104</v>
      </c>
    </row>
    <row r="62" spans="1:3" ht="60" customHeight="1">
      <c r="A62" s="35" t="s">
        <v>3105</v>
      </c>
      <c r="B62" s="34" t="s">
        <v>3106</v>
      </c>
      <c r="C62" s="31" t="s">
        <v>3107</v>
      </c>
    </row>
    <row r="63" spans="1:3" ht="60" customHeight="1">
      <c r="A63" s="35" t="s">
        <v>3108</v>
      </c>
      <c r="B63" s="34" t="s">
        <v>3109</v>
      </c>
      <c r="C63" s="31" t="s">
        <v>3110</v>
      </c>
    </row>
    <row r="64" spans="1:3" ht="60" customHeight="1">
      <c r="A64" s="35" t="s">
        <v>3111</v>
      </c>
      <c r="B64" s="34" t="s">
        <v>3112</v>
      </c>
      <c r="C64" s="31" t="s">
        <v>3113</v>
      </c>
    </row>
    <row r="65" spans="1:3" ht="60" customHeight="1">
      <c r="A65" s="35" t="s">
        <v>3114</v>
      </c>
      <c r="B65" s="34" t="s">
        <v>3115</v>
      </c>
      <c r="C65" s="31" t="s">
        <v>3116</v>
      </c>
    </row>
    <row r="66" spans="1:3" ht="60" customHeight="1">
      <c r="A66" s="35" t="s">
        <v>3117</v>
      </c>
      <c r="B66" s="34" t="s">
        <v>3118</v>
      </c>
      <c r="C66" s="31" t="s">
        <v>3119</v>
      </c>
    </row>
    <row r="67" spans="1:3" ht="60" customHeight="1">
      <c r="A67" s="35" t="s">
        <v>3120</v>
      </c>
      <c r="B67" s="34" t="s">
        <v>3121</v>
      </c>
      <c r="C67" s="31" t="s">
        <v>3122</v>
      </c>
    </row>
    <row r="68" spans="1:3" ht="60" customHeight="1">
      <c r="A68" s="35" t="s">
        <v>181</v>
      </c>
      <c r="B68" s="34" t="s">
        <v>3123</v>
      </c>
      <c r="C68" s="31" t="s">
        <v>3124</v>
      </c>
    </row>
    <row r="69" spans="1:3" ht="87.75" customHeight="1">
      <c r="A69" s="35" t="s">
        <v>3125</v>
      </c>
      <c r="B69" s="34" t="s">
        <v>3126</v>
      </c>
      <c r="C69" s="31" t="s">
        <v>3127</v>
      </c>
    </row>
    <row r="70" spans="1:3" ht="87.75" customHeight="1">
      <c r="A70" s="35" t="s">
        <v>3128</v>
      </c>
      <c r="B70" s="34" t="s">
        <v>3129</v>
      </c>
      <c r="C70" s="31" t="s">
        <v>3130</v>
      </c>
    </row>
    <row r="71" spans="1:3" ht="87.75" customHeight="1">
      <c r="A71" s="35" t="s">
        <v>3131</v>
      </c>
      <c r="B71" s="34" t="s">
        <v>3132</v>
      </c>
      <c r="C71" s="31" t="s">
        <v>3133</v>
      </c>
    </row>
    <row r="72" spans="1:3" ht="87.75" customHeight="1">
      <c r="A72" s="35" t="s">
        <v>3134</v>
      </c>
      <c r="B72" s="34" t="s">
        <v>3135</v>
      </c>
      <c r="C72" s="31" t="s">
        <v>3136</v>
      </c>
    </row>
    <row r="73" spans="1:3" ht="87.75" customHeight="1">
      <c r="A73" s="35" t="s">
        <v>3137</v>
      </c>
      <c r="B73" s="34" t="s">
        <v>3138</v>
      </c>
      <c r="C73" s="31" t="s">
        <v>3139</v>
      </c>
    </row>
    <row r="74" spans="1:3" ht="87.75" customHeight="1">
      <c r="A74" s="35" t="s">
        <v>3140</v>
      </c>
      <c r="B74" s="34" t="s">
        <v>3141</v>
      </c>
      <c r="C74" s="31" t="s">
        <v>3142</v>
      </c>
    </row>
    <row r="75" spans="1:3" ht="87.75" customHeight="1">
      <c r="A75" s="35" t="s">
        <v>3143</v>
      </c>
      <c r="B75" s="34" t="s">
        <v>3144</v>
      </c>
      <c r="C75" s="31" t="s">
        <v>3145</v>
      </c>
    </row>
    <row r="76" spans="1:3" ht="87.75" customHeight="1">
      <c r="A76" s="35" t="s">
        <v>3146</v>
      </c>
      <c r="B76" s="34" t="s">
        <v>3147</v>
      </c>
      <c r="C76" s="31" t="s">
        <v>3148</v>
      </c>
    </row>
    <row r="77" spans="1:3" ht="60" customHeight="1">
      <c r="A77" s="35" t="s">
        <v>3149</v>
      </c>
      <c r="B77" s="34" t="s">
        <v>3150</v>
      </c>
      <c r="C77" s="31" t="s">
        <v>3151</v>
      </c>
    </row>
    <row r="78" spans="1:3" ht="60" customHeight="1">
      <c r="A78" s="35" t="s">
        <v>3152</v>
      </c>
      <c r="B78" s="34" t="s">
        <v>3153</v>
      </c>
      <c r="C78" s="31" t="s">
        <v>3154</v>
      </c>
    </row>
    <row r="79" spans="1:3" ht="60" customHeight="1">
      <c r="A79" s="35" t="s">
        <v>3155</v>
      </c>
      <c r="B79" s="34" t="s">
        <v>3156</v>
      </c>
      <c r="C79" s="31" t="s">
        <v>3157</v>
      </c>
    </row>
    <row r="80" spans="1:3" ht="60" customHeight="1">
      <c r="A80" s="35" t="s">
        <v>3158</v>
      </c>
      <c r="B80" s="34" t="s">
        <v>3159</v>
      </c>
      <c r="C80" s="31" t="s">
        <v>3160</v>
      </c>
    </row>
    <row r="81" spans="1:3" ht="60" customHeight="1">
      <c r="A81" s="35" t="s">
        <v>3161</v>
      </c>
      <c r="B81" s="34" t="s">
        <v>3162</v>
      </c>
      <c r="C81" s="31" t="s">
        <v>3163</v>
      </c>
    </row>
    <row r="82" spans="1:3" ht="60" customHeight="1">
      <c r="A82" s="35" t="s">
        <v>3164</v>
      </c>
      <c r="B82" s="34" t="s">
        <v>3165</v>
      </c>
      <c r="C82" s="31" t="s">
        <v>3166</v>
      </c>
    </row>
    <row r="83" spans="1:3" ht="60" customHeight="1">
      <c r="A83" s="35" t="s">
        <v>3167</v>
      </c>
      <c r="B83" s="34" t="s">
        <v>3168</v>
      </c>
      <c r="C83" s="31" t="s">
        <v>3169</v>
      </c>
    </row>
    <row r="84" spans="1:3" ht="60" customHeight="1">
      <c r="A84" s="35" t="s">
        <v>3170</v>
      </c>
      <c r="B84" s="34" t="s">
        <v>3171</v>
      </c>
      <c r="C84" s="31" t="s">
        <v>3172</v>
      </c>
    </row>
    <row r="85" spans="1:3" ht="60" customHeight="1">
      <c r="A85" s="35" t="s">
        <v>3173</v>
      </c>
      <c r="B85" s="34" t="s">
        <v>3174</v>
      </c>
      <c r="C85" s="31" t="s">
        <v>3175</v>
      </c>
    </row>
    <row r="86" spans="1:3" ht="60" customHeight="1">
      <c r="A86" s="35" t="s">
        <v>3176</v>
      </c>
      <c r="B86" s="34" t="s">
        <v>3177</v>
      </c>
      <c r="C86" s="31" t="s">
        <v>3178</v>
      </c>
    </row>
    <row r="87" spans="1:3" ht="60" customHeight="1">
      <c r="A87" s="35" t="s">
        <v>3179</v>
      </c>
      <c r="B87" s="34" t="s">
        <v>3180</v>
      </c>
      <c r="C87" s="31" t="s">
        <v>3181</v>
      </c>
    </row>
    <row r="88" spans="1:3" ht="60" customHeight="1">
      <c r="A88" s="35" t="s">
        <v>3182</v>
      </c>
      <c r="B88" s="34" t="s">
        <v>3183</v>
      </c>
      <c r="C88" s="31" t="s">
        <v>3184</v>
      </c>
    </row>
    <row r="89" spans="1:3" ht="60" customHeight="1">
      <c r="A89" s="35" t="s">
        <v>3185</v>
      </c>
      <c r="B89" s="34" t="s">
        <v>3186</v>
      </c>
      <c r="C89" s="31" t="s">
        <v>3187</v>
      </c>
    </row>
    <row r="90" spans="1:3" ht="60" customHeight="1">
      <c r="A90" s="35" t="s">
        <v>3188</v>
      </c>
      <c r="B90" s="34" t="s">
        <v>3189</v>
      </c>
      <c r="C90" s="31" t="s">
        <v>3190</v>
      </c>
    </row>
    <row r="91" spans="1:3" ht="60" customHeight="1">
      <c r="A91" s="35" t="s">
        <v>3191</v>
      </c>
      <c r="B91" s="34" t="s">
        <v>3192</v>
      </c>
      <c r="C91" s="31" t="s">
        <v>3193</v>
      </c>
    </row>
    <row r="92" spans="1:3" ht="60" customHeight="1">
      <c r="A92" s="35" t="s">
        <v>3194</v>
      </c>
      <c r="B92" s="34" t="s">
        <v>3195</v>
      </c>
      <c r="C92" s="31" t="s">
        <v>3196</v>
      </c>
    </row>
    <row r="93" spans="1:3" ht="73.5" customHeight="1">
      <c r="A93" s="35" t="s">
        <v>3197</v>
      </c>
      <c r="B93" s="34" t="s">
        <v>3198</v>
      </c>
      <c r="C93" s="31" t="s">
        <v>3199</v>
      </c>
    </row>
    <row r="94" spans="1:3" ht="71.25" customHeight="1">
      <c r="A94" s="35" t="s">
        <v>3200</v>
      </c>
      <c r="B94" s="34" t="s">
        <v>3201</v>
      </c>
      <c r="C94" s="31" t="s">
        <v>3202</v>
      </c>
    </row>
    <row r="95" spans="1:3" ht="66" customHeight="1">
      <c r="A95" s="35" t="s">
        <v>3203</v>
      </c>
      <c r="B95" s="34" t="s">
        <v>3204</v>
      </c>
      <c r="C95" s="31" t="s">
        <v>3205</v>
      </c>
    </row>
    <row r="96" spans="1:3" ht="60" customHeight="1">
      <c r="A96" s="35" t="s">
        <v>3206</v>
      </c>
      <c r="B96" s="34" t="s">
        <v>3207</v>
      </c>
      <c r="C96" s="31" t="s">
        <v>3208</v>
      </c>
    </row>
    <row r="97" spans="1:3" ht="60" customHeight="1">
      <c r="A97" s="35" t="s">
        <v>3209</v>
      </c>
      <c r="B97" s="34" t="s">
        <v>3210</v>
      </c>
      <c r="C97" s="31" t="s">
        <v>3211</v>
      </c>
    </row>
    <row r="98" spans="1:3" ht="60" customHeight="1">
      <c r="A98" s="35" t="s">
        <v>3212</v>
      </c>
      <c r="B98" s="34" t="s">
        <v>3213</v>
      </c>
      <c r="C98" s="31" t="s">
        <v>3214</v>
      </c>
    </row>
    <row r="99" spans="1:3" ht="60" customHeight="1">
      <c r="A99" s="35" t="s">
        <v>3215</v>
      </c>
      <c r="B99" s="34" t="s">
        <v>3216</v>
      </c>
      <c r="C99" s="31" t="s">
        <v>3217</v>
      </c>
    </row>
    <row r="100" spans="1:3" ht="60" customHeight="1">
      <c r="A100" s="35" t="s">
        <v>3218</v>
      </c>
      <c r="B100" s="34" t="s">
        <v>3219</v>
      </c>
      <c r="C100" s="31" t="s">
        <v>3220</v>
      </c>
    </row>
    <row r="101" spans="1:3" ht="60" customHeight="1">
      <c r="A101" s="35" t="s">
        <v>3221</v>
      </c>
      <c r="B101" s="34" t="s">
        <v>3222</v>
      </c>
      <c r="C101" s="31" t="s">
        <v>3223</v>
      </c>
    </row>
    <row r="102" spans="1:3" ht="60" customHeight="1">
      <c r="A102" s="35" t="s">
        <v>3224</v>
      </c>
      <c r="B102" s="34" t="s">
        <v>3225</v>
      </c>
      <c r="C102" s="31" t="s">
        <v>3226</v>
      </c>
    </row>
    <row r="103" spans="1:3" ht="60" customHeight="1">
      <c r="A103" s="35" t="s">
        <v>3227</v>
      </c>
      <c r="B103" s="34" t="s">
        <v>3228</v>
      </c>
      <c r="C103" s="31" t="s">
        <v>3229</v>
      </c>
    </row>
    <row r="104" spans="1:3" ht="60" customHeight="1">
      <c r="A104" s="35" t="s">
        <v>3230</v>
      </c>
      <c r="B104" s="34" t="s">
        <v>3231</v>
      </c>
      <c r="C104" s="31" t="s">
        <v>3232</v>
      </c>
    </row>
    <row r="105" spans="1:3" ht="60" customHeight="1">
      <c r="A105" s="35" t="s">
        <v>3233</v>
      </c>
      <c r="B105" s="34" t="s">
        <v>3234</v>
      </c>
      <c r="C105" s="31" t="s">
        <v>3235</v>
      </c>
    </row>
    <row r="106" spans="1:3" ht="60" customHeight="1">
      <c r="A106" s="35" t="s">
        <v>3236</v>
      </c>
      <c r="B106" s="34" t="s">
        <v>3237</v>
      </c>
      <c r="C106" s="31" t="s">
        <v>3238</v>
      </c>
    </row>
  </sheetData>
  <sheetProtection algorithmName="SHA-512" hashValue="yQ0kNMI7XAxHmFcraw4wpmHDUR/NOE/Ybg/jgmM8OowDsU0ZxzYWP2gT5PtBer+ZQq91no9k6L7Ij48ciLRtVw==" saltValue="DfZQP1SrY4CCsRm+jzLtSQ==" spinCount="100000" sheet="1" objects="1" scenarios="1"/>
  <conditionalFormatting sqref="A22:A106">
    <cfRule type="duplicateValues" dxfId="0" priority="1"/>
  </conditionalFormatting>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4071"/>
  </sheetPr>
  <dimension ref="A1:F80"/>
  <sheetViews>
    <sheetView showGridLines="0" workbookViewId="0">
      <pane ySplit="2" topLeftCell="A3" activePane="bottomLeft" state="frozen"/>
      <selection pane="bottomLeft"/>
    </sheetView>
  </sheetViews>
  <sheetFormatPr defaultRowHeight="15"/>
  <cols>
    <col min="1" max="1" width="27.28515625" customWidth="1"/>
    <col min="2" max="2" width="11.7109375" bestFit="1" customWidth="1"/>
    <col min="3" max="3" width="58" bestFit="1" customWidth="1"/>
    <col min="4" max="4" width="12.42578125" style="1" bestFit="1" customWidth="1"/>
    <col min="5" max="5" width="10" style="1" bestFit="1" customWidth="1"/>
    <col min="6" max="6" width="14" style="1" bestFit="1" customWidth="1"/>
  </cols>
  <sheetData>
    <row r="1" spans="1:6" ht="49.5" customHeight="1"/>
    <row r="2" spans="1:6" s="20" customFormat="1">
      <c r="A2" s="20" t="s">
        <v>2836</v>
      </c>
      <c r="B2" s="20" t="s">
        <v>2839</v>
      </c>
      <c r="C2" s="20" t="s">
        <v>59</v>
      </c>
      <c r="D2" s="20" t="s">
        <v>3239</v>
      </c>
      <c r="E2" s="20" t="s">
        <v>3240</v>
      </c>
      <c r="F2" s="20" t="s">
        <v>3241</v>
      </c>
    </row>
    <row r="3" spans="1:6">
      <c r="A3" t="s">
        <v>2842</v>
      </c>
      <c r="B3" t="s">
        <v>3242</v>
      </c>
      <c r="C3" t="s">
        <v>3243</v>
      </c>
      <c r="D3" s="1" t="s">
        <v>1926</v>
      </c>
      <c r="E3" s="1" t="s">
        <v>1856</v>
      </c>
      <c r="F3" s="1" t="s">
        <v>3244</v>
      </c>
    </row>
    <row r="4" spans="1:6">
      <c r="A4" t="s">
        <v>2845</v>
      </c>
      <c r="B4" t="s">
        <v>3242</v>
      </c>
      <c r="C4" t="s">
        <v>3245</v>
      </c>
      <c r="D4" s="1" t="s">
        <v>3197</v>
      </c>
      <c r="E4" s="1" t="s">
        <v>1856</v>
      </c>
      <c r="F4" s="1" t="s">
        <v>3246</v>
      </c>
    </row>
    <row r="5" spans="1:6">
      <c r="A5" t="s">
        <v>2848</v>
      </c>
      <c r="B5" t="s">
        <v>3242</v>
      </c>
      <c r="C5" t="s">
        <v>3247</v>
      </c>
      <c r="D5" s="1" t="s">
        <v>3185</v>
      </c>
      <c r="E5" s="1" t="s">
        <v>1856</v>
      </c>
      <c r="F5" s="1" t="s">
        <v>3248</v>
      </c>
    </row>
    <row r="6" spans="1:6">
      <c r="A6" t="s">
        <v>2851</v>
      </c>
      <c r="B6" t="s">
        <v>3242</v>
      </c>
      <c r="C6" t="s">
        <v>3249</v>
      </c>
      <c r="D6" s="1" t="s">
        <v>178</v>
      </c>
      <c r="E6" s="1" t="s">
        <v>1856</v>
      </c>
      <c r="F6" s="1" t="s">
        <v>3250</v>
      </c>
    </row>
    <row r="7" spans="1:6">
      <c r="A7" t="s">
        <v>2854</v>
      </c>
      <c r="B7" t="s">
        <v>3242</v>
      </c>
      <c r="C7" t="s">
        <v>3251</v>
      </c>
      <c r="D7" s="1" t="s">
        <v>3073</v>
      </c>
      <c r="E7" s="1" t="s">
        <v>1856</v>
      </c>
      <c r="F7" s="1" t="s">
        <v>3252</v>
      </c>
    </row>
    <row r="8" spans="1:6">
      <c r="A8" t="s">
        <v>2856</v>
      </c>
      <c r="B8" t="s">
        <v>3242</v>
      </c>
      <c r="C8" t="s">
        <v>3253</v>
      </c>
      <c r="D8" s="1" t="s">
        <v>3254</v>
      </c>
      <c r="E8" s="1" t="s">
        <v>1856</v>
      </c>
      <c r="F8" s="1" t="s">
        <v>3255</v>
      </c>
    </row>
    <row r="9" spans="1:6">
      <c r="A9" t="s">
        <v>2857</v>
      </c>
      <c r="B9" t="s">
        <v>3242</v>
      </c>
      <c r="C9" t="s">
        <v>3256</v>
      </c>
      <c r="D9" s="1" t="s">
        <v>3076</v>
      </c>
      <c r="E9" s="1" t="s">
        <v>1856</v>
      </c>
      <c r="F9" s="1" t="s">
        <v>3257</v>
      </c>
    </row>
    <row r="10" spans="1:6">
      <c r="A10" t="s">
        <v>2860</v>
      </c>
      <c r="B10" t="s">
        <v>3242</v>
      </c>
      <c r="C10" t="s">
        <v>3258</v>
      </c>
      <c r="D10" s="1" t="s">
        <v>127</v>
      </c>
      <c r="E10" s="1" t="s">
        <v>1856</v>
      </c>
      <c r="F10" s="1" t="s">
        <v>3259</v>
      </c>
    </row>
    <row r="11" spans="1:6">
      <c r="A11" t="s">
        <v>2862</v>
      </c>
      <c r="B11" t="s">
        <v>3242</v>
      </c>
      <c r="C11" t="s">
        <v>3260</v>
      </c>
      <c r="D11" s="1" t="s">
        <v>3261</v>
      </c>
      <c r="E11" s="1" t="s">
        <v>1856</v>
      </c>
      <c r="F11" s="1" t="s">
        <v>3262</v>
      </c>
    </row>
    <row r="12" spans="1:6">
      <c r="A12" t="s">
        <v>2864</v>
      </c>
      <c r="B12" t="s">
        <v>3242</v>
      </c>
      <c r="C12" t="s">
        <v>3263</v>
      </c>
      <c r="D12" s="1" t="s">
        <v>3146</v>
      </c>
      <c r="E12" s="1" t="s">
        <v>1856</v>
      </c>
      <c r="F12" s="1" t="s">
        <v>3264</v>
      </c>
    </row>
    <row r="13" spans="1:6">
      <c r="A13" t="s">
        <v>2866</v>
      </c>
      <c r="B13" t="s">
        <v>3242</v>
      </c>
      <c r="C13" t="s">
        <v>3265</v>
      </c>
      <c r="D13" s="1" t="s">
        <v>3081</v>
      </c>
      <c r="E13" s="1" t="s">
        <v>1856</v>
      </c>
      <c r="F13" s="1" t="s">
        <v>3266</v>
      </c>
    </row>
    <row r="14" spans="1:6">
      <c r="A14" t="s">
        <v>2859</v>
      </c>
      <c r="B14" t="s">
        <v>3242</v>
      </c>
      <c r="C14" t="s">
        <v>3267</v>
      </c>
      <c r="D14" s="1" t="s">
        <v>3105</v>
      </c>
      <c r="E14" s="1" t="s">
        <v>1856</v>
      </c>
      <c r="F14" s="1" t="s">
        <v>3268</v>
      </c>
    </row>
    <row r="15" spans="1:6">
      <c r="A15" t="s">
        <v>2853</v>
      </c>
      <c r="B15" t="s">
        <v>3242</v>
      </c>
      <c r="C15" t="s">
        <v>3269</v>
      </c>
      <c r="D15" s="1" t="s">
        <v>3108</v>
      </c>
      <c r="E15" s="1" t="s">
        <v>1856</v>
      </c>
      <c r="F15" s="1" t="s">
        <v>3270</v>
      </c>
    </row>
    <row r="16" spans="1:6">
      <c r="A16" t="s">
        <v>2871</v>
      </c>
      <c r="B16" t="s">
        <v>3242</v>
      </c>
      <c r="C16" t="s">
        <v>3271</v>
      </c>
      <c r="D16" s="1" t="s">
        <v>144</v>
      </c>
      <c r="E16" s="1" t="s">
        <v>1856</v>
      </c>
      <c r="F16" s="1" t="s">
        <v>3272</v>
      </c>
    </row>
    <row r="17" spans="1:6">
      <c r="A17" t="s">
        <v>2870</v>
      </c>
      <c r="B17" t="s">
        <v>3242</v>
      </c>
      <c r="C17" t="s">
        <v>3273</v>
      </c>
      <c r="D17" s="1" t="s">
        <v>3092</v>
      </c>
      <c r="E17" s="1" t="s">
        <v>1856</v>
      </c>
      <c r="F17" s="1" t="s">
        <v>3274</v>
      </c>
    </row>
    <row r="18" spans="1:6">
      <c r="A18" t="s">
        <v>2873</v>
      </c>
      <c r="B18" t="s">
        <v>3242</v>
      </c>
      <c r="C18" t="s">
        <v>3275</v>
      </c>
      <c r="D18" s="1" t="s">
        <v>1922</v>
      </c>
      <c r="E18" s="1" t="s">
        <v>1856</v>
      </c>
      <c r="F18" s="1" t="s">
        <v>3276</v>
      </c>
    </row>
    <row r="19" spans="1:6">
      <c r="A19" t="s">
        <v>3277</v>
      </c>
      <c r="B19" t="s">
        <v>3242</v>
      </c>
      <c r="C19" t="s">
        <v>3278</v>
      </c>
      <c r="D19" s="1" t="s">
        <v>3279</v>
      </c>
      <c r="E19" s="1" t="s">
        <v>1856</v>
      </c>
      <c r="F19" s="1" t="s">
        <v>3280</v>
      </c>
    </row>
    <row r="20" spans="1:6">
      <c r="A20" t="s">
        <v>2875</v>
      </c>
      <c r="B20" t="s">
        <v>2875</v>
      </c>
      <c r="C20" t="s">
        <v>3281</v>
      </c>
      <c r="D20" s="2" t="s">
        <v>3176</v>
      </c>
      <c r="E20" s="1" t="s">
        <v>1856</v>
      </c>
      <c r="F20" s="1" t="s">
        <v>3282</v>
      </c>
    </row>
    <row r="21" spans="1:6">
      <c r="A21" t="s">
        <v>2877</v>
      </c>
      <c r="B21" t="s">
        <v>2877</v>
      </c>
      <c r="C21" t="s">
        <v>3283</v>
      </c>
      <c r="D21" s="1" t="s">
        <v>3102</v>
      </c>
      <c r="E21" s="1" t="s">
        <v>3149</v>
      </c>
      <c r="F21" s="1" t="s">
        <v>3284</v>
      </c>
    </row>
    <row r="22" spans="1:6">
      <c r="A22" t="s">
        <v>2841</v>
      </c>
      <c r="B22" t="s">
        <v>3285</v>
      </c>
      <c r="C22" t="s">
        <v>3286</v>
      </c>
      <c r="D22" s="1" t="s">
        <v>1856</v>
      </c>
      <c r="E22" s="1" t="s">
        <v>1856</v>
      </c>
      <c r="F22" s="1" t="s">
        <v>3287</v>
      </c>
    </row>
    <row r="23" spans="1:6">
      <c r="A23" t="s">
        <v>2880</v>
      </c>
      <c r="B23" t="s">
        <v>2880</v>
      </c>
      <c r="C23" t="s">
        <v>3288</v>
      </c>
      <c r="D23" s="1" t="s">
        <v>3057</v>
      </c>
      <c r="E23" s="1" t="s">
        <v>1856</v>
      </c>
      <c r="F23" s="1" t="s">
        <v>3289</v>
      </c>
    </row>
    <row r="24" spans="1:6">
      <c r="A24" t="s">
        <v>2885</v>
      </c>
      <c r="B24" t="s">
        <v>2885</v>
      </c>
      <c r="C24" t="s">
        <v>3290</v>
      </c>
      <c r="D24" s="1" t="s">
        <v>3203</v>
      </c>
      <c r="E24" s="1" t="s">
        <v>1856</v>
      </c>
      <c r="F24" s="1" t="s">
        <v>3291</v>
      </c>
    </row>
    <row r="25" spans="1:6">
      <c r="A25" t="s">
        <v>2887</v>
      </c>
      <c r="B25" t="s">
        <v>2887</v>
      </c>
      <c r="C25" t="s">
        <v>3292</v>
      </c>
      <c r="D25" s="1" t="s">
        <v>3128</v>
      </c>
      <c r="E25" s="1" t="s">
        <v>181</v>
      </c>
      <c r="F25" s="1" t="s">
        <v>3293</v>
      </c>
    </row>
    <row r="26" spans="1:6">
      <c r="A26" t="s">
        <v>2889</v>
      </c>
      <c r="B26" t="s">
        <v>2889</v>
      </c>
      <c r="C26" t="s">
        <v>558</v>
      </c>
      <c r="D26" s="1" t="s">
        <v>186</v>
      </c>
      <c r="E26" s="1" t="s">
        <v>186</v>
      </c>
      <c r="F26" s="1" t="s">
        <v>3294</v>
      </c>
    </row>
    <row r="27" spans="1:6">
      <c r="A27" t="s">
        <v>2892</v>
      </c>
      <c r="B27" t="s">
        <v>2892</v>
      </c>
      <c r="C27" t="s">
        <v>3295</v>
      </c>
      <c r="D27" s="2" t="s">
        <v>1899</v>
      </c>
      <c r="E27" s="2" t="s">
        <v>3182</v>
      </c>
      <c r="F27" s="1" t="s">
        <v>3296</v>
      </c>
    </row>
    <row r="28" spans="1:6">
      <c r="A28" t="s">
        <v>2894</v>
      </c>
      <c r="B28" t="s">
        <v>3297</v>
      </c>
      <c r="C28" t="s">
        <v>3298</v>
      </c>
      <c r="D28" s="1" t="s">
        <v>2975</v>
      </c>
      <c r="E28" s="1" t="s">
        <v>1879</v>
      </c>
      <c r="F28" s="1" t="s">
        <v>3299</v>
      </c>
    </row>
    <row r="29" spans="1:6">
      <c r="A29" t="s">
        <v>2896</v>
      </c>
      <c r="B29" t="s">
        <v>2896</v>
      </c>
      <c r="C29" t="s">
        <v>3300</v>
      </c>
      <c r="D29" s="1" t="s">
        <v>3050</v>
      </c>
      <c r="E29" s="1" t="s">
        <v>1875</v>
      </c>
      <c r="F29" s="1" t="s">
        <v>3301</v>
      </c>
    </row>
    <row r="30" spans="1:6">
      <c r="A30" t="s">
        <v>2899</v>
      </c>
      <c r="B30" t="s">
        <v>3302</v>
      </c>
      <c r="C30" t="s">
        <v>3303</v>
      </c>
      <c r="D30" s="1" t="s">
        <v>1899</v>
      </c>
      <c r="E30" s="1" t="s">
        <v>3179</v>
      </c>
      <c r="F30" s="1" t="s">
        <v>3304</v>
      </c>
    </row>
    <row r="31" spans="1:6">
      <c r="A31" t="s">
        <v>2902</v>
      </c>
      <c r="B31" t="s">
        <v>3302</v>
      </c>
      <c r="C31" t="s">
        <v>3305</v>
      </c>
      <c r="D31" s="1" t="s">
        <v>1899</v>
      </c>
      <c r="E31" s="1" t="s">
        <v>3176</v>
      </c>
      <c r="F31" s="1" t="s">
        <v>3306</v>
      </c>
    </row>
    <row r="32" spans="1:6">
      <c r="A32" t="s">
        <v>109</v>
      </c>
      <c r="B32" t="s">
        <v>3307</v>
      </c>
      <c r="C32" t="s">
        <v>3308</v>
      </c>
      <c r="D32" s="1" t="s">
        <v>3102</v>
      </c>
      <c r="E32" s="1" t="s">
        <v>3182</v>
      </c>
      <c r="F32" s="1" t="s">
        <v>3309</v>
      </c>
    </row>
    <row r="33" spans="1:6">
      <c r="A33" t="s">
        <v>3310</v>
      </c>
      <c r="B33" t="s">
        <v>3311</v>
      </c>
      <c r="C33" t="s">
        <v>3312</v>
      </c>
      <c r="D33" s="1" t="s">
        <v>3167</v>
      </c>
      <c r="E33" s="1" t="s">
        <v>1875</v>
      </c>
      <c r="F33" s="1" t="s">
        <v>3313</v>
      </c>
    </row>
    <row r="34" spans="1:6">
      <c r="A34" t="s">
        <v>2907</v>
      </c>
      <c r="B34" t="s">
        <v>3314</v>
      </c>
      <c r="C34" t="s">
        <v>3315</v>
      </c>
      <c r="D34" s="1" t="s">
        <v>2973</v>
      </c>
      <c r="E34" s="1" t="s">
        <v>3105</v>
      </c>
      <c r="F34" s="1" t="s">
        <v>3316</v>
      </c>
    </row>
    <row r="35" spans="1:6">
      <c r="A35" t="s">
        <v>3317</v>
      </c>
      <c r="B35" t="s">
        <v>3317</v>
      </c>
      <c r="C35" t="s">
        <v>3318</v>
      </c>
      <c r="D35" s="1" t="s">
        <v>1899</v>
      </c>
      <c r="E35" s="1" t="s">
        <v>1875</v>
      </c>
      <c r="F35" s="1" t="s">
        <v>3319</v>
      </c>
    </row>
    <row r="36" spans="1:6">
      <c r="A36" t="s">
        <v>2910</v>
      </c>
      <c r="B36" t="s">
        <v>2910</v>
      </c>
      <c r="C36" t="s">
        <v>3320</v>
      </c>
      <c r="D36" s="1" t="s">
        <v>2975</v>
      </c>
      <c r="E36" s="1" t="s">
        <v>3206</v>
      </c>
      <c r="F36" s="1" t="s">
        <v>3321</v>
      </c>
    </row>
    <row r="37" spans="1:6">
      <c r="A37" t="s">
        <v>2913</v>
      </c>
      <c r="B37" t="s">
        <v>3322</v>
      </c>
      <c r="C37" t="s">
        <v>3323</v>
      </c>
      <c r="D37" s="1" t="s">
        <v>2975</v>
      </c>
      <c r="E37" s="1" t="s">
        <v>3200</v>
      </c>
      <c r="F37" s="1" t="s">
        <v>3324</v>
      </c>
    </row>
    <row r="38" spans="1:6">
      <c r="A38" t="s">
        <v>2847</v>
      </c>
      <c r="B38" t="s">
        <v>2844</v>
      </c>
      <c r="C38" t="s">
        <v>3325</v>
      </c>
      <c r="D38" s="1" t="s">
        <v>1883</v>
      </c>
      <c r="E38" s="1" t="s">
        <v>1875</v>
      </c>
      <c r="F38" s="1" t="s">
        <v>3326</v>
      </c>
    </row>
    <row r="39" spans="1:6">
      <c r="A39" t="s">
        <v>2917</v>
      </c>
      <c r="B39" t="s">
        <v>3327</v>
      </c>
      <c r="C39" t="s">
        <v>3328</v>
      </c>
      <c r="D39" s="1" t="s">
        <v>3137</v>
      </c>
      <c r="E39" s="1" t="s">
        <v>3185</v>
      </c>
      <c r="F39" s="1" t="s">
        <v>3329</v>
      </c>
    </row>
    <row r="40" spans="1:6">
      <c r="A40" t="s">
        <v>3330</v>
      </c>
      <c r="B40" t="s">
        <v>3314</v>
      </c>
      <c r="C40" t="s">
        <v>3331</v>
      </c>
      <c r="D40" s="1" t="s">
        <v>2973</v>
      </c>
      <c r="E40" s="1" t="s">
        <v>1875</v>
      </c>
      <c r="F40" s="1" t="s">
        <v>3332</v>
      </c>
    </row>
    <row r="41" spans="1:6">
      <c r="A41" t="s">
        <v>2919</v>
      </c>
      <c r="B41" t="s">
        <v>3333</v>
      </c>
      <c r="C41" t="s">
        <v>3334</v>
      </c>
      <c r="D41" s="1" t="s">
        <v>1875</v>
      </c>
      <c r="E41" s="1" t="s">
        <v>3173</v>
      </c>
      <c r="F41" s="1" t="s">
        <v>3335</v>
      </c>
    </row>
    <row r="42" spans="1:6">
      <c r="A42" t="s">
        <v>2921</v>
      </c>
      <c r="B42" t="s">
        <v>3336</v>
      </c>
      <c r="C42" t="s">
        <v>3337</v>
      </c>
      <c r="D42" s="1" t="s">
        <v>3060</v>
      </c>
      <c r="E42" s="1" t="s">
        <v>3102</v>
      </c>
      <c r="F42" s="1" t="s">
        <v>3338</v>
      </c>
    </row>
    <row r="43" spans="1:6">
      <c r="A43" t="s">
        <v>2924</v>
      </c>
      <c r="B43" t="s">
        <v>3339</v>
      </c>
      <c r="C43" t="s">
        <v>3340</v>
      </c>
      <c r="D43" s="1" t="s">
        <v>3161</v>
      </c>
      <c r="E43" s="1" t="s">
        <v>1875</v>
      </c>
      <c r="F43" s="1" t="s">
        <v>3341</v>
      </c>
    </row>
    <row r="44" spans="1:6">
      <c r="A44" t="s">
        <v>2927</v>
      </c>
      <c r="B44" t="s">
        <v>3336</v>
      </c>
      <c r="C44" t="s">
        <v>3342</v>
      </c>
      <c r="D44" s="1" t="s">
        <v>3060</v>
      </c>
      <c r="E44" s="1" t="s">
        <v>3105</v>
      </c>
      <c r="F44" s="1" t="s">
        <v>3343</v>
      </c>
    </row>
    <row r="45" spans="1:6">
      <c r="A45" t="s">
        <v>2929</v>
      </c>
      <c r="B45" t="s">
        <v>2929</v>
      </c>
      <c r="C45" t="s">
        <v>3344</v>
      </c>
      <c r="D45" s="1" t="s">
        <v>1875</v>
      </c>
      <c r="E45" s="1" t="s">
        <v>3125</v>
      </c>
      <c r="F45" s="1" t="s">
        <v>3345</v>
      </c>
    </row>
    <row r="46" spans="1:6">
      <c r="A46" t="s">
        <v>2926</v>
      </c>
      <c r="B46" t="s">
        <v>2926</v>
      </c>
      <c r="C46" t="s">
        <v>3346</v>
      </c>
      <c r="D46" s="1" t="s">
        <v>1875</v>
      </c>
      <c r="E46" s="1" t="s">
        <v>3197</v>
      </c>
      <c r="F46" s="1" t="s">
        <v>3347</v>
      </c>
    </row>
    <row r="47" spans="1:6">
      <c r="A47" t="s">
        <v>2920</v>
      </c>
      <c r="B47" t="s">
        <v>2926</v>
      </c>
      <c r="C47" t="s">
        <v>574</v>
      </c>
      <c r="D47" s="1" t="s">
        <v>1875</v>
      </c>
      <c r="E47" s="1" t="s">
        <v>3200</v>
      </c>
      <c r="F47" s="1" t="s">
        <v>3348</v>
      </c>
    </row>
    <row r="48" spans="1:6">
      <c r="A48" t="s">
        <v>2923</v>
      </c>
      <c r="B48" t="s">
        <v>2926</v>
      </c>
      <c r="C48" t="s">
        <v>575</v>
      </c>
      <c r="D48" s="1" t="s">
        <v>1875</v>
      </c>
      <c r="E48" s="1" t="s">
        <v>3203</v>
      </c>
      <c r="F48" s="1" t="s">
        <v>3349</v>
      </c>
    </row>
    <row r="49" spans="1:6">
      <c r="A49" t="s">
        <v>2934</v>
      </c>
      <c r="B49" t="s">
        <v>2934</v>
      </c>
      <c r="C49" t="s">
        <v>3350</v>
      </c>
      <c r="D49" s="1" t="s">
        <v>2975</v>
      </c>
      <c r="E49" s="1" t="s">
        <v>3197</v>
      </c>
      <c r="F49" s="1" t="s">
        <v>3351</v>
      </c>
    </row>
    <row r="50" spans="1:6">
      <c r="A50" t="s">
        <v>2844</v>
      </c>
      <c r="B50" t="s">
        <v>2844</v>
      </c>
      <c r="C50" t="s">
        <v>3352</v>
      </c>
      <c r="D50" s="1" t="s">
        <v>1883</v>
      </c>
      <c r="E50" s="1" t="s">
        <v>1856</v>
      </c>
      <c r="F50" s="1" t="s">
        <v>3353</v>
      </c>
    </row>
    <row r="51" spans="1:6">
      <c r="A51" t="s">
        <v>2937</v>
      </c>
      <c r="B51" t="s">
        <v>3354</v>
      </c>
      <c r="C51" t="s">
        <v>3237</v>
      </c>
      <c r="D51" s="1" t="s">
        <v>3236</v>
      </c>
      <c r="E51" s="1" t="s">
        <v>3236</v>
      </c>
      <c r="F51" s="1" t="s">
        <v>3355</v>
      </c>
    </row>
    <row r="52" spans="1:6">
      <c r="A52" t="s">
        <v>2944</v>
      </c>
      <c r="B52" t="s">
        <v>2944</v>
      </c>
      <c r="C52" t="s">
        <v>3356</v>
      </c>
      <c r="D52" s="1" t="s">
        <v>3194</v>
      </c>
      <c r="E52" s="1" t="s">
        <v>1856</v>
      </c>
      <c r="F52" s="1" t="s">
        <v>3357</v>
      </c>
    </row>
    <row r="53" spans="1:6">
      <c r="A53" t="s">
        <v>2947</v>
      </c>
      <c r="B53" t="s">
        <v>2947</v>
      </c>
      <c r="C53" t="s">
        <v>3358</v>
      </c>
      <c r="D53" s="1" t="s">
        <v>1918</v>
      </c>
      <c r="E53" s="1" t="s">
        <v>1856</v>
      </c>
      <c r="F53" s="1" t="s">
        <v>3359</v>
      </c>
    </row>
    <row r="54" spans="1:6">
      <c r="A54" t="s">
        <v>2950</v>
      </c>
      <c r="B54" t="s">
        <v>2950</v>
      </c>
      <c r="C54" t="s">
        <v>3360</v>
      </c>
      <c r="D54" s="1" t="s">
        <v>3125</v>
      </c>
      <c r="E54" s="1" t="s">
        <v>1856</v>
      </c>
      <c r="F54" s="1" t="s">
        <v>3361</v>
      </c>
    </row>
    <row r="55" spans="1:6">
      <c r="A55" t="s">
        <v>2952</v>
      </c>
      <c r="B55" t="s">
        <v>2952</v>
      </c>
      <c r="C55" t="s">
        <v>3362</v>
      </c>
      <c r="D55" s="1" t="s">
        <v>1887</v>
      </c>
      <c r="E55" s="1" t="s">
        <v>1856</v>
      </c>
      <c r="F55" s="1" t="s">
        <v>3363</v>
      </c>
    </row>
    <row r="56" spans="1:6">
      <c r="A56" t="s">
        <v>2901</v>
      </c>
      <c r="B56" t="s">
        <v>2901</v>
      </c>
      <c r="C56" t="s">
        <v>3364</v>
      </c>
      <c r="D56" s="1" t="s">
        <v>1895</v>
      </c>
      <c r="E56" s="1" t="s">
        <v>1856</v>
      </c>
      <c r="F56" s="1" t="s">
        <v>3365</v>
      </c>
    </row>
    <row r="57" spans="1:6">
      <c r="A57" t="s">
        <v>2906</v>
      </c>
      <c r="B57" t="s">
        <v>2906</v>
      </c>
      <c r="C57" t="s">
        <v>3366</v>
      </c>
      <c r="D57" s="1" t="s">
        <v>1910</v>
      </c>
      <c r="E57" s="1" t="s">
        <v>1856</v>
      </c>
      <c r="F57" s="1" t="s">
        <v>3367</v>
      </c>
    </row>
    <row r="58" spans="1:6">
      <c r="A58" t="s">
        <v>2884</v>
      </c>
      <c r="B58" t="s">
        <v>2884</v>
      </c>
      <c r="C58" t="s">
        <v>3368</v>
      </c>
      <c r="D58" s="1" t="s">
        <v>1914</v>
      </c>
      <c r="E58" s="1" t="s">
        <v>1856</v>
      </c>
      <c r="F58" s="1" t="s">
        <v>3369</v>
      </c>
    </row>
    <row r="59" spans="1:6">
      <c r="A59" t="s">
        <v>2850</v>
      </c>
      <c r="B59" t="s">
        <v>2850</v>
      </c>
      <c r="C59" t="s">
        <v>3370</v>
      </c>
      <c r="D59" s="1" t="s">
        <v>1875</v>
      </c>
      <c r="E59" s="1" t="s">
        <v>1856</v>
      </c>
      <c r="F59" s="1" t="s">
        <v>3371</v>
      </c>
    </row>
    <row r="60" spans="1:6">
      <c r="A60" t="s">
        <v>2940</v>
      </c>
      <c r="B60" t="s">
        <v>2940</v>
      </c>
      <c r="C60" t="s">
        <v>3372</v>
      </c>
      <c r="D60" s="2" t="s">
        <v>3200</v>
      </c>
      <c r="E60" s="2" t="s">
        <v>1856</v>
      </c>
      <c r="F60" s="1" t="s">
        <v>3373</v>
      </c>
    </row>
    <row r="61" spans="1:6">
      <c r="A61" t="s">
        <v>2882</v>
      </c>
      <c r="B61" t="s">
        <v>2882</v>
      </c>
      <c r="C61" t="s">
        <v>3374</v>
      </c>
      <c r="D61" s="1" t="s">
        <v>1903</v>
      </c>
      <c r="E61" s="1" t="s">
        <v>1856</v>
      </c>
      <c r="F61" s="1" t="s">
        <v>3375</v>
      </c>
    </row>
    <row r="62" spans="1:6">
      <c r="A62" t="s">
        <v>2943</v>
      </c>
      <c r="B62" t="s">
        <v>2943</v>
      </c>
      <c r="C62" t="s">
        <v>3376</v>
      </c>
      <c r="D62" s="1" t="s">
        <v>3377</v>
      </c>
      <c r="E62" s="1" t="s">
        <v>1856</v>
      </c>
      <c r="F62" s="1" t="s">
        <v>3378</v>
      </c>
    </row>
    <row r="63" spans="1:6">
      <c r="A63" t="s">
        <v>2963</v>
      </c>
      <c r="B63" t="s">
        <v>3307</v>
      </c>
      <c r="C63" t="s">
        <v>3379</v>
      </c>
      <c r="D63" s="1" t="s">
        <v>3102</v>
      </c>
      <c r="E63" s="1" t="s">
        <v>1856</v>
      </c>
      <c r="F63" s="1" t="s">
        <v>3380</v>
      </c>
    </row>
    <row r="64" spans="1:6">
      <c r="A64" t="s">
        <v>2912</v>
      </c>
      <c r="B64" t="s">
        <v>3302</v>
      </c>
      <c r="C64" t="s">
        <v>3381</v>
      </c>
      <c r="D64" s="1" t="s">
        <v>1899</v>
      </c>
      <c r="E64" s="1" t="s">
        <v>1856</v>
      </c>
      <c r="F64" s="1" t="s">
        <v>3382</v>
      </c>
    </row>
    <row r="65" spans="1:6">
      <c r="A65" t="s">
        <v>2939</v>
      </c>
      <c r="B65" t="s">
        <v>2939</v>
      </c>
      <c r="C65" t="s">
        <v>3383</v>
      </c>
      <c r="D65" s="1" t="s">
        <v>186</v>
      </c>
      <c r="E65" s="1" t="s">
        <v>1856</v>
      </c>
      <c r="F65" s="1" t="s">
        <v>3384</v>
      </c>
    </row>
    <row r="66" spans="1:6">
      <c r="A66" t="s">
        <v>2968</v>
      </c>
      <c r="B66" t="s">
        <v>3314</v>
      </c>
      <c r="C66" t="s">
        <v>3385</v>
      </c>
      <c r="D66" s="1" t="s">
        <v>3191</v>
      </c>
      <c r="E66" s="1" t="s">
        <v>1856</v>
      </c>
      <c r="F66" s="1" t="s">
        <v>3386</v>
      </c>
    </row>
    <row r="67" spans="1:6">
      <c r="A67" t="s">
        <v>2968</v>
      </c>
      <c r="B67" t="s">
        <v>3314</v>
      </c>
      <c r="C67" t="s">
        <v>3387</v>
      </c>
      <c r="D67" s="1" t="s">
        <v>3191</v>
      </c>
      <c r="E67" s="1" t="s">
        <v>1856</v>
      </c>
      <c r="F67" s="1" t="s">
        <v>3386</v>
      </c>
    </row>
    <row r="68" spans="1:6">
      <c r="A68" t="s">
        <v>2946</v>
      </c>
      <c r="B68" t="s">
        <v>3311</v>
      </c>
      <c r="C68" t="s">
        <v>3388</v>
      </c>
      <c r="D68" s="1" t="s">
        <v>3167</v>
      </c>
      <c r="E68" s="1" t="s">
        <v>1856</v>
      </c>
      <c r="F68" s="1" t="s">
        <v>3389</v>
      </c>
    </row>
    <row r="69" spans="1:6">
      <c r="A69" t="s">
        <v>2909</v>
      </c>
      <c r="B69" t="s">
        <v>2909</v>
      </c>
      <c r="C69" t="s">
        <v>3390</v>
      </c>
      <c r="D69" s="1" t="s">
        <v>3179</v>
      </c>
      <c r="E69" s="1" t="s">
        <v>1856</v>
      </c>
      <c r="F69" s="1" t="s">
        <v>3391</v>
      </c>
    </row>
    <row r="70" spans="1:6">
      <c r="A70" t="s">
        <v>2949</v>
      </c>
      <c r="B70" t="s">
        <v>2949</v>
      </c>
      <c r="C70" t="s">
        <v>3392</v>
      </c>
      <c r="D70" s="1" t="s">
        <v>3188</v>
      </c>
      <c r="E70" s="1" t="s">
        <v>1856</v>
      </c>
      <c r="F70" s="1" t="s">
        <v>3393</v>
      </c>
    </row>
    <row r="71" spans="1:6">
      <c r="A71" t="s">
        <v>2933</v>
      </c>
      <c r="B71" t="s">
        <v>3314</v>
      </c>
      <c r="C71" t="s">
        <v>3394</v>
      </c>
      <c r="D71" s="1" t="s">
        <v>2973</v>
      </c>
      <c r="E71" s="1" t="s">
        <v>1856</v>
      </c>
      <c r="F71" s="1" t="s">
        <v>3395</v>
      </c>
    </row>
    <row r="72" spans="1:6">
      <c r="A72" t="s">
        <v>2974</v>
      </c>
      <c r="B72" t="s">
        <v>2974</v>
      </c>
      <c r="C72" t="s">
        <v>3396</v>
      </c>
      <c r="D72" s="1" t="s">
        <v>1891</v>
      </c>
      <c r="E72" s="1" t="s">
        <v>1856</v>
      </c>
      <c r="F72" s="1" t="s">
        <v>3397</v>
      </c>
    </row>
    <row r="73" spans="1:6">
      <c r="A73" t="s">
        <v>2891</v>
      </c>
      <c r="B73" t="s">
        <v>2891</v>
      </c>
      <c r="C73" t="s">
        <v>3398</v>
      </c>
      <c r="D73" s="1" t="s">
        <v>3050</v>
      </c>
      <c r="E73" s="1" t="s">
        <v>1856</v>
      </c>
      <c r="F73" s="1" t="s">
        <v>3399</v>
      </c>
    </row>
    <row r="74" spans="1:6">
      <c r="A74" t="s">
        <v>2965</v>
      </c>
      <c r="B74" t="s">
        <v>3327</v>
      </c>
      <c r="C74" t="s">
        <v>3400</v>
      </c>
      <c r="D74" s="1" t="s">
        <v>3137</v>
      </c>
      <c r="E74" s="1" t="s">
        <v>1856</v>
      </c>
      <c r="F74" s="1" t="s">
        <v>3401</v>
      </c>
    </row>
    <row r="75" spans="1:6">
      <c r="A75" t="s">
        <v>2955</v>
      </c>
      <c r="B75" t="s">
        <v>3339</v>
      </c>
      <c r="C75" t="s">
        <v>3402</v>
      </c>
      <c r="D75" s="1" t="s">
        <v>3161</v>
      </c>
      <c r="E75" s="1" t="s">
        <v>1856</v>
      </c>
      <c r="F75" s="1" t="s">
        <v>3403</v>
      </c>
    </row>
    <row r="76" spans="1:6">
      <c r="A76" t="s">
        <v>2959</v>
      </c>
      <c r="B76" t="s">
        <v>2959</v>
      </c>
      <c r="C76" t="s">
        <v>3404</v>
      </c>
      <c r="D76" s="1" t="s">
        <v>3128</v>
      </c>
      <c r="E76" s="1" t="s">
        <v>1856</v>
      </c>
      <c r="F76" s="1" t="s">
        <v>3405</v>
      </c>
    </row>
    <row r="77" spans="1:6">
      <c r="A77" t="s">
        <v>2904</v>
      </c>
      <c r="B77" t="s">
        <v>2904</v>
      </c>
      <c r="C77" t="s">
        <v>3406</v>
      </c>
      <c r="D77" s="1" t="s">
        <v>3407</v>
      </c>
      <c r="E77" s="1" t="s">
        <v>1856</v>
      </c>
      <c r="F77" s="1" t="s">
        <v>3408</v>
      </c>
    </row>
    <row r="78" spans="1:6">
      <c r="A78" t="s">
        <v>2930</v>
      </c>
      <c r="B78" t="s">
        <v>3336</v>
      </c>
      <c r="C78" t="s">
        <v>3409</v>
      </c>
      <c r="D78" s="1" t="s">
        <v>3060</v>
      </c>
      <c r="E78" s="1" t="s">
        <v>1856</v>
      </c>
      <c r="F78" s="1" t="s">
        <v>3410</v>
      </c>
    </row>
    <row r="79" spans="1:6">
      <c r="A79" t="s">
        <v>2961</v>
      </c>
      <c r="B79" t="s">
        <v>3322</v>
      </c>
      <c r="C79" t="s">
        <v>3411</v>
      </c>
      <c r="D79" s="1" t="s">
        <v>2975</v>
      </c>
      <c r="E79" s="1" t="s">
        <v>1856</v>
      </c>
      <c r="F79" s="1" t="s">
        <v>3412</v>
      </c>
    </row>
    <row r="80" spans="1:6">
      <c r="A80" t="s">
        <v>2898</v>
      </c>
      <c r="B80" t="s">
        <v>2898</v>
      </c>
      <c r="C80" t="s">
        <v>3413</v>
      </c>
      <c r="D80" s="1" t="s">
        <v>1879</v>
      </c>
      <c r="E80" s="1" t="s">
        <v>1856</v>
      </c>
      <c r="F80" s="1" t="s">
        <v>3414</v>
      </c>
    </row>
  </sheetData>
  <sheetProtection algorithmName="SHA-512" hashValue="r/IOpWnCMV5NwoFyImxuKcr60osVLLPFosaXbt1YA5nwR07tkAg9OM/D5TFciL3TzcCq0dGDxQn8dbD2n9KHgw==" saltValue="BIgjUlUMYVRr0ltqBKmcFg==" spinCount="100000" sheet="1" objects="1" scenarios="1"/>
  <pageMargins left="0.511811024" right="0.511811024" top="0.78740157499999996" bottom="0.78740157499999996" header="0.31496062000000002" footer="0.31496062000000002"/>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4071"/>
  </sheetPr>
  <dimension ref="A1:J237"/>
  <sheetViews>
    <sheetView showGridLines="0" workbookViewId="0">
      <pane ySplit="2" topLeftCell="A8" activePane="bottomLeft" state="frozen"/>
      <selection pane="bottomLeft" activeCell="I8" sqref="I8"/>
    </sheetView>
  </sheetViews>
  <sheetFormatPr defaultColWidth="9.140625" defaultRowHeight="15"/>
  <cols>
    <col min="1" max="1" width="16.85546875" style="17" customWidth="1"/>
    <col min="2" max="2" width="16.85546875" style="3" customWidth="1"/>
    <col min="3" max="3" width="13.7109375" style="3" customWidth="1"/>
    <col min="4" max="4" width="34.5703125" style="17" bestFit="1" customWidth="1"/>
    <col min="5" max="5" width="18.7109375" style="3" customWidth="1"/>
    <col min="6" max="6" width="16" style="3" customWidth="1"/>
    <col min="7" max="7" width="19" style="3" customWidth="1"/>
    <col min="8" max="8" width="35.140625" style="17" customWidth="1"/>
    <col min="9" max="9" width="103.42578125" style="17" customWidth="1"/>
    <col min="10" max="10" width="12.28515625" style="4" hidden="1" customWidth="1"/>
    <col min="11" max="16384" width="9.140625" style="4"/>
  </cols>
  <sheetData>
    <row r="1" spans="1:10" ht="48" customHeight="1"/>
    <row r="2" spans="1:10" s="36" customFormat="1" ht="36" customHeight="1">
      <c r="A2" s="156" t="s">
        <v>3415</v>
      </c>
      <c r="B2" s="156" t="s">
        <v>3416</v>
      </c>
      <c r="C2" s="156" t="s">
        <v>3417</v>
      </c>
      <c r="D2" s="156" t="s">
        <v>3418</v>
      </c>
      <c r="E2" s="156" t="s">
        <v>3419</v>
      </c>
      <c r="F2" s="156" t="s">
        <v>2836</v>
      </c>
      <c r="G2" s="156" t="s">
        <v>3420</v>
      </c>
      <c r="H2" s="156" t="s">
        <v>3421</v>
      </c>
      <c r="I2" s="156" t="s">
        <v>3422</v>
      </c>
      <c r="J2" s="156" t="s">
        <v>3423</v>
      </c>
    </row>
    <row r="3" spans="1:10" s="17" customFormat="1" ht="63.75" customHeight="1">
      <c r="A3" s="17" t="s">
        <v>3424</v>
      </c>
      <c r="B3" s="3" t="str">
        <f t="shared" ref="B3:B66" si="0">_xlfn.CONCAT(C3,".",E3)</f>
        <v>500.00</v>
      </c>
      <c r="C3" s="3">
        <v>500</v>
      </c>
      <c r="D3" s="17" t="s">
        <v>3425</v>
      </c>
      <c r="E3" s="23" t="s">
        <v>3426</v>
      </c>
      <c r="F3" s="3" t="s">
        <v>3427</v>
      </c>
      <c r="G3" s="23" t="s">
        <v>115</v>
      </c>
      <c r="H3" s="17" t="s">
        <v>3428</v>
      </c>
      <c r="I3" s="17" t="s">
        <v>3429</v>
      </c>
      <c r="J3" s="3" t="str">
        <f t="shared" ref="J3:J66" si="1">_xlfn.CONCAT(C3,".",E3)</f>
        <v>500.00</v>
      </c>
    </row>
    <row r="4" spans="1:10" s="17" customFormat="1" ht="63.75" customHeight="1">
      <c r="A4" s="17" t="s">
        <v>3424</v>
      </c>
      <c r="B4" s="3" t="str">
        <f t="shared" si="0"/>
        <v>500.14</v>
      </c>
      <c r="C4" s="3">
        <v>500</v>
      </c>
      <c r="D4" s="17" t="s">
        <v>3425</v>
      </c>
      <c r="E4" s="23" t="s">
        <v>1891</v>
      </c>
      <c r="F4" s="3" t="s">
        <v>3427</v>
      </c>
      <c r="G4" s="23" t="s">
        <v>115</v>
      </c>
      <c r="H4" s="17" t="s">
        <v>3428</v>
      </c>
      <c r="I4" s="17" t="s">
        <v>3429</v>
      </c>
      <c r="J4" s="3" t="str">
        <f t="shared" si="1"/>
        <v>500.14</v>
      </c>
    </row>
    <row r="5" spans="1:10" s="17" customFormat="1" ht="63.75" customHeight="1">
      <c r="A5" s="17" t="s">
        <v>3424</v>
      </c>
      <c r="B5" s="3" t="str">
        <f t="shared" si="0"/>
        <v>500.50</v>
      </c>
      <c r="C5" s="3">
        <v>500</v>
      </c>
      <c r="D5" s="17" t="s">
        <v>3425</v>
      </c>
      <c r="E5" s="23" t="s">
        <v>3430</v>
      </c>
      <c r="F5" s="3" t="s">
        <v>3427</v>
      </c>
      <c r="G5" s="23" t="s">
        <v>115</v>
      </c>
      <c r="H5" s="17" t="s">
        <v>3428</v>
      </c>
      <c r="I5" s="17" t="s">
        <v>3429</v>
      </c>
      <c r="J5" s="3" t="str">
        <f t="shared" si="1"/>
        <v>500.50</v>
      </c>
    </row>
    <row r="6" spans="1:10" s="17" customFormat="1" ht="63.75" customHeight="1">
      <c r="A6" s="17" t="s">
        <v>3424</v>
      </c>
      <c r="B6" s="3" t="str">
        <f t="shared" si="0"/>
        <v>500.99</v>
      </c>
      <c r="C6" s="3">
        <v>500</v>
      </c>
      <c r="D6" s="17" t="s">
        <v>3425</v>
      </c>
      <c r="E6" s="23" t="s">
        <v>3236</v>
      </c>
      <c r="F6" s="3" t="s">
        <v>3427</v>
      </c>
      <c r="G6" s="23" t="s">
        <v>115</v>
      </c>
      <c r="H6" s="17" t="s">
        <v>3428</v>
      </c>
      <c r="I6" s="17" t="s">
        <v>3429</v>
      </c>
      <c r="J6" s="3" t="str">
        <f t="shared" si="1"/>
        <v>500.99</v>
      </c>
    </row>
    <row r="7" spans="1:10" s="17" customFormat="1" ht="63.75" customHeight="1">
      <c r="A7" s="17" t="s">
        <v>3424</v>
      </c>
      <c r="B7" s="3" t="str">
        <f t="shared" si="0"/>
        <v>500.00</v>
      </c>
      <c r="C7" s="3">
        <v>500</v>
      </c>
      <c r="D7" s="17" t="s">
        <v>3425</v>
      </c>
      <c r="E7" s="23" t="s">
        <v>3426</v>
      </c>
      <c r="F7" s="3" t="s">
        <v>2907</v>
      </c>
      <c r="G7" s="23" t="s">
        <v>3431</v>
      </c>
      <c r="H7" s="17" t="s">
        <v>3432</v>
      </c>
      <c r="I7" s="17" t="s">
        <v>3433</v>
      </c>
      <c r="J7" s="3" t="str">
        <f t="shared" si="1"/>
        <v>500.00</v>
      </c>
    </row>
    <row r="8" spans="1:10" s="17" customFormat="1" ht="63.75" customHeight="1">
      <c r="A8" s="17" t="s">
        <v>3424</v>
      </c>
      <c r="B8" s="3" t="str">
        <f t="shared" si="0"/>
        <v>500.14</v>
      </c>
      <c r="C8" s="3">
        <v>500</v>
      </c>
      <c r="D8" s="17" t="s">
        <v>3425</v>
      </c>
      <c r="E8" s="23" t="s">
        <v>1891</v>
      </c>
      <c r="F8" s="3" t="s">
        <v>2907</v>
      </c>
      <c r="G8" s="23" t="s">
        <v>3431</v>
      </c>
      <c r="H8" s="17" t="s">
        <v>3432</v>
      </c>
      <c r="I8" s="17" t="s">
        <v>3433</v>
      </c>
      <c r="J8" s="3" t="str">
        <f t="shared" si="1"/>
        <v>500.14</v>
      </c>
    </row>
    <row r="9" spans="1:10" s="17" customFormat="1" ht="63.75" customHeight="1">
      <c r="A9" s="17" t="s">
        <v>3424</v>
      </c>
      <c r="B9" s="3" t="str">
        <f t="shared" si="0"/>
        <v>500.00</v>
      </c>
      <c r="C9" s="3">
        <v>500</v>
      </c>
      <c r="D9" s="17" t="s">
        <v>3425</v>
      </c>
      <c r="E9" s="23" t="s">
        <v>3426</v>
      </c>
      <c r="F9" s="3" t="s">
        <v>2927</v>
      </c>
      <c r="G9" s="23" t="s">
        <v>3434</v>
      </c>
      <c r="H9" s="17" t="s">
        <v>3435</v>
      </c>
      <c r="I9" s="17" t="s">
        <v>3436</v>
      </c>
      <c r="J9" s="3" t="str">
        <f t="shared" si="1"/>
        <v>500.00</v>
      </c>
    </row>
    <row r="10" spans="1:10" s="17" customFormat="1" ht="63.75" customHeight="1">
      <c r="A10" s="17" t="s">
        <v>3424</v>
      </c>
      <c r="B10" s="3" t="str">
        <f t="shared" si="0"/>
        <v>500.14</v>
      </c>
      <c r="C10" s="3">
        <v>500</v>
      </c>
      <c r="D10" s="17" t="s">
        <v>3425</v>
      </c>
      <c r="E10" s="23" t="s">
        <v>1891</v>
      </c>
      <c r="F10" s="3" t="s">
        <v>2927</v>
      </c>
      <c r="G10" s="23" t="s">
        <v>3434</v>
      </c>
      <c r="H10" s="17" t="s">
        <v>3435</v>
      </c>
      <c r="I10" s="17" t="s">
        <v>3436</v>
      </c>
      <c r="J10" s="3" t="str">
        <f t="shared" si="1"/>
        <v>500.14</v>
      </c>
    </row>
    <row r="11" spans="1:10" s="17" customFormat="1" ht="63.75" customHeight="1">
      <c r="A11" s="17" t="s">
        <v>3424</v>
      </c>
      <c r="B11" s="3" t="str">
        <f t="shared" si="0"/>
        <v>500.00</v>
      </c>
      <c r="C11" s="3">
        <v>500</v>
      </c>
      <c r="D11" s="17" t="s">
        <v>3425</v>
      </c>
      <c r="E11" s="23" t="s">
        <v>3426</v>
      </c>
      <c r="F11" s="3" t="s">
        <v>2920</v>
      </c>
      <c r="G11" s="23" t="s">
        <v>3437</v>
      </c>
      <c r="H11" s="17" t="s">
        <v>3438</v>
      </c>
      <c r="I11" s="17" t="s">
        <v>3439</v>
      </c>
      <c r="J11" s="3" t="str">
        <f t="shared" si="1"/>
        <v>500.00</v>
      </c>
    </row>
    <row r="12" spans="1:10" s="17" customFormat="1" ht="75">
      <c r="A12" s="17" t="s">
        <v>3424</v>
      </c>
      <c r="B12" s="3" t="str">
        <f t="shared" si="0"/>
        <v>500.14</v>
      </c>
      <c r="C12" s="3">
        <v>500</v>
      </c>
      <c r="D12" s="17" t="s">
        <v>3425</v>
      </c>
      <c r="E12" s="23" t="s">
        <v>1891</v>
      </c>
      <c r="F12" s="3" t="s">
        <v>2920</v>
      </c>
      <c r="G12" s="23" t="s">
        <v>3440</v>
      </c>
      <c r="H12" s="17" t="s">
        <v>3441</v>
      </c>
      <c r="I12" s="17" t="s">
        <v>3439</v>
      </c>
      <c r="J12" s="3" t="str">
        <f t="shared" si="1"/>
        <v>500.14</v>
      </c>
    </row>
    <row r="13" spans="1:10" s="17" customFormat="1" ht="63.75" customHeight="1">
      <c r="A13" s="17" t="s">
        <v>3424</v>
      </c>
      <c r="B13" s="3" t="str">
        <f t="shared" si="0"/>
        <v>501.00</v>
      </c>
      <c r="C13" s="3">
        <v>501</v>
      </c>
      <c r="D13" s="17" t="s">
        <v>3442</v>
      </c>
      <c r="E13" s="23" t="s">
        <v>3426</v>
      </c>
      <c r="F13" s="3" t="s">
        <v>3427</v>
      </c>
      <c r="G13" s="23" t="s">
        <v>115</v>
      </c>
      <c r="H13" s="17" t="s">
        <v>3428</v>
      </c>
      <c r="I13" s="17" t="s">
        <v>3429</v>
      </c>
      <c r="J13" s="3" t="str">
        <f t="shared" si="1"/>
        <v>501.00</v>
      </c>
    </row>
    <row r="14" spans="1:10" s="17" customFormat="1" ht="63.75" customHeight="1">
      <c r="A14" s="17" t="s">
        <v>3424</v>
      </c>
      <c r="B14" s="3" t="str">
        <f t="shared" si="0"/>
        <v>501.48</v>
      </c>
      <c r="C14" s="3">
        <v>501</v>
      </c>
      <c r="D14" s="17" t="s">
        <v>3442</v>
      </c>
      <c r="E14" s="23" t="s">
        <v>3117</v>
      </c>
      <c r="F14" s="3" t="s">
        <v>3427</v>
      </c>
      <c r="G14" s="23" t="s">
        <v>115</v>
      </c>
      <c r="H14" s="17" t="s">
        <v>3428</v>
      </c>
      <c r="I14" s="17" t="s">
        <v>3429</v>
      </c>
      <c r="J14" s="3" t="str">
        <f t="shared" si="1"/>
        <v>501.48</v>
      </c>
    </row>
    <row r="15" spans="1:10" s="17" customFormat="1" ht="63.75" customHeight="1">
      <c r="A15" s="17" t="s">
        <v>3424</v>
      </c>
      <c r="B15" s="3" t="str">
        <f t="shared" si="0"/>
        <v>501.49</v>
      </c>
      <c r="C15" s="3">
        <v>501</v>
      </c>
      <c r="D15" s="17" t="s">
        <v>3442</v>
      </c>
      <c r="E15" s="23" t="s">
        <v>3120</v>
      </c>
      <c r="F15" s="3" t="s">
        <v>3427</v>
      </c>
      <c r="G15" s="23" t="s">
        <v>115</v>
      </c>
      <c r="H15" s="17" t="s">
        <v>3428</v>
      </c>
      <c r="I15" s="17" t="s">
        <v>3429</v>
      </c>
      <c r="J15" s="3" t="str">
        <f t="shared" si="1"/>
        <v>501.49</v>
      </c>
    </row>
    <row r="16" spans="1:10" s="17" customFormat="1" ht="63.75" customHeight="1">
      <c r="A16" s="17" t="s">
        <v>3424</v>
      </c>
      <c r="B16" s="3" t="str">
        <f t="shared" si="0"/>
        <v>502.14</v>
      </c>
      <c r="C16" s="3">
        <v>502</v>
      </c>
      <c r="D16" s="17" t="s">
        <v>3443</v>
      </c>
      <c r="E16" s="23" t="s">
        <v>1891</v>
      </c>
      <c r="F16" s="3" t="s">
        <v>3427</v>
      </c>
      <c r="G16" s="23" t="s">
        <v>115</v>
      </c>
      <c r="H16" s="17" t="s">
        <v>3428</v>
      </c>
      <c r="I16" s="17" t="s">
        <v>3429</v>
      </c>
      <c r="J16" s="3" t="str">
        <f t="shared" si="1"/>
        <v>502.14</v>
      </c>
    </row>
    <row r="17" spans="1:10" s="17" customFormat="1" ht="63.75" customHeight="1">
      <c r="A17" s="17" t="s">
        <v>3424</v>
      </c>
      <c r="B17" s="3" t="str">
        <f t="shared" si="0"/>
        <v>502.50</v>
      </c>
      <c r="C17" s="3">
        <v>502</v>
      </c>
      <c r="D17" s="17" t="s">
        <v>3443</v>
      </c>
      <c r="E17" s="23" t="s">
        <v>3430</v>
      </c>
      <c r="F17" s="3" t="s">
        <v>3427</v>
      </c>
      <c r="G17" s="23" t="s">
        <v>115</v>
      </c>
      <c r="H17" s="17" t="s">
        <v>3428</v>
      </c>
      <c r="I17" s="17" t="s">
        <v>3429</v>
      </c>
      <c r="J17" s="3" t="str">
        <f t="shared" si="1"/>
        <v>502.50</v>
      </c>
    </row>
    <row r="18" spans="1:10" s="17" customFormat="1" ht="63.75" customHeight="1">
      <c r="A18" s="17" t="s">
        <v>3424</v>
      </c>
      <c r="B18" s="3" t="str">
        <f t="shared" si="0"/>
        <v>502.99</v>
      </c>
      <c r="C18" s="3">
        <v>502</v>
      </c>
      <c r="D18" s="17" t="s">
        <v>3443</v>
      </c>
      <c r="E18" s="23" t="s">
        <v>3236</v>
      </c>
      <c r="F18" s="3" t="s">
        <v>3427</v>
      </c>
      <c r="G18" s="23" t="s">
        <v>115</v>
      </c>
      <c r="H18" s="17" t="s">
        <v>3428</v>
      </c>
      <c r="I18" s="17" t="s">
        <v>3429</v>
      </c>
      <c r="J18" s="3" t="str">
        <f t="shared" si="1"/>
        <v>502.99</v>
      </c>
    </row>
    <row r="19" spans="1:10" s="17" customFormat="1" ht="63.75" customHeight="1">
      <c r="A19" s="17" t="s">
        <v>3424</v>
      </c>
      <c r="B19" s="3" t="str">
        <f t="shared" si="0"/>
        <v>502.14</v>
      </c>
      <c r="C19" s="3">
        <v>502</v>
      </c>
      <c r="D19" s="17" t="s">
        <v>3443</v>
      </c>
      <c r="E19" s="23" t="s">
        <v>1891</v>
      </c>
      <c r="F19" s="3" t="s">
        <v>2927</v>
      </c>
      <c r="G19" s="23" t="s">
        <v>3434</v>
      </c>
      <c r="H19" s="17" t="s">
        <v>3435</v>
      </c>
      <c r="I19" s="17" t="s">
        <v>3436</v>
      </c>
      <c r="J19" s="3" t="str">
        <f t="shared" si="1"/>
        <v>502.14</v>
      </c>
    </row>
    <row r="20" spans="1:10" s="17" customFormat="1" ht="63.75" customHeight="1">
      <c r="A20" s="17" t="s">
        <v>3444</v>
      </c>
      <c r="B20" s="3" t="str">
        <f t="shared" si="0"/>
        <v>540.50</v>
      </c>
      <c r="C20" s="3">
        <v>540</v>
      </c>
      <c r="D20" s="17" t="s">
        <v>3445</v>
      </c>
      <c r="E20" s="23" t="s">
        <v>3430</v>
      </c>
      <c r="F20" s="3" t="s">
        <v>2907</v>
      </c>
      <c r="G20" s="23" t="s">
        <v>3446</v>
      </c>
      <c r="H20" s="17" t="s">
        <v>3447</v>
      </c>
      <c r="I20" s="17" t="s">
        <v>3448</v>
      </c>
      <c r="J20" s="3" t="str">
        <f t="shared" si="1"/>
        <v>540.50</v>
      </c>
    </row>
    <row r="21" spans="1:10" s="17" customFormat="1" ht="63.75" customHeight="1">
      <c r="A21" s="17" t="s">
        <v>3444</v>
      </c>
      <c r="B21" s="3" t="str">
        <f t="shared" si="0"/>
        <v>540.50</v>
      </c>
      <c r="C21" s="3">
        <v>540</v>
      </c>
      <c r="D21" s="17" t="s">
        <v>3445</v>
      </c>
      <c r="E21" s="23" t="s">
        <v>3430</v>
      </c>
      <c r="F21" s="3" t="s">
        <v>2907</v>
      </c>
      <c r="G21" s="23" t="s">
        <v>115</v>
      </c>
      <c r="H21" s="17" t="s">
        <v>3428</v>
      </c>
      <c r="I21" s="17" t="s">
        <v>3429</v>
      </c>
      <c r="J21" s="3" t="str">
        <f t="shared" si="1"/>
        <v>540.50</v>
      </c>
    </row>
    <row r="22" spans="1:10" s="17" customFormat="1" ht="63.75" customHeight="1">
      <c r="A22" s="17" t="s">
        <v>3444</v>
      </c>
      <c r="B22" s="3" t="str">
        <f t="shared" si="0"/>
        <v>540.99</v>
      </c>
      <c r="C22" s="3">
        <v>540</v>
      </c>
      <c r="D22" s="17" t="s">
        <v>3445</v>
      </c>
      <c r="E22" s="23" t="s">
        <v>3236</v>
      </c>
      <c r="F22" s="3" t="s">
        <v>2907</v>
      </c>
      <c r="G22" s="23" t="s">
        <v>115</v>
      </c>
      <c r="H22" s="17" t="s">
        <v>3428</v>
      </c>
      <c r="I22" s="17" t="s">
        <v>3429</v>
      </c>
      <c r="J22" s="3" t="str">
        <f t="shared" si="1"/>
        <v>540.99</v>
      </c>
    </row>
    <row r="23" spans="1:10" s="17" customFormat="1" ht="63.75" customHeight="1">
      <c r="A23" s="17" t="s">
        <v>3444</v>
      </c>
      <c r="B23" s="3" t="str">
        <f t="shared" si="0"/>
        <v>541.50</v>
      </c>
      <c r="C23" s="3">
        <v>541</v>
      </c>
      <c r="D23" s="17" t="s">
        <v>3449</v>
      </c>
      <c r="E23" s="23" t="s">
        <v>3430</v>
      </c>
      <c r="F23" s="3" t="s">
        <v>2907</v>
      </c>
      <c r="G23" s="23" t="s">
        <v>3446</v>
      </c>
      <c r="H23" s="17" t="s">
        <v>3447</v>
      </c>
      <c r="I23" s="17" t="s">
        <v>3448</v>
      </c>
      <c r="J23" s="3" t="str">
        <f t="shared" si="1"/>
        <v>541.50</v>
      </c>
    </row>
    <row r="24" spans="1:10" s="17" customFormat="1" ht="63.75" customHeight="1">
      <c r="A24" s="17" t="s">
        <v>3444</v>
      </c>
      <c r="B24" s="3" t="str">
        <f t="shared" si="0"/>
        <v>541.50</v>
      </c>
      <c r="C24" s="3">
        <v>541</v>
      </c>
      <c r="D24" s="17" t="s">
        <v>3449</v>
      </c>
      <c r="E24" s="23" t="s">
        <v>3430</v>
      </c>
      <c r="F24" s="3" t="s">
        <v>2907</v>
      </c>
      <c r="G24" s="23" t="s">
        <v>115</v>
      </c>
      <c r="H24" s="17" t="s">
        <v>3428</v>
      </c>
      <c r="I24" s="17" t="s">
        <v>3429</v>
      </c>
      <c r="J24" s="3" t="str">
        <f t="shared" si="1"/>
        <v>541.50</v>
      </c>
    </row>
    <row r="25" spans="1:10" s="17" customFormat="1" ht="63.75" customHeight="1">
      <c r="A25" s="17" t="s">
        <v>3444</v>
      </c>
      <c r="B25" s="3" t="str">
        <f t="shared" si="0"/>
        <v>541.99</v>
      </c>
      <c r="C25" s="3">
        <v>541</v>
      </c>
      <c r="D25" s="17" t="s">
        <v>3449</v>
      </c>
      <c r="E25" s="23" t="s">
        <v>3236</v>
      </c>
      <c r="F25" s="3" t="s">
        <v>2907</v>
      </c>
      <c r="G25" s="23" t="s">
        <v>115</v>
      </c>
      <c r="H25" s="17" t="s">
        <v>3428</v>
      </c>
      <c r="I25" s="17" t="s">
        <v>3429</v>
      </c>
      <c r="J25" s="3" t="str">
        <f t="shared" si="1"/>
        <v>541.99</v>
      </c>
    </row>
    <row r="26" spans="1:10" s="17" customFormat="1" ht="63.75" customHeight="1">
      <c r="A26" s="17" t="s">
        <v>3444</v>
      </c>
      <c r="B26" s="3" t="str">
        <f t="shared" si="0"/>
        <v>542.50</v>
      </c>
      <c r="C26" s="3">
        <v>542</v>
      </c>
      <c r="D26" s="17" t="s">
        <v>3450</v>
      </c>
      <c r="E26" s="23" t="s">
        <v>3430</v>
      </c>
      <c r="F26" s="3" t="s">
        <v>2907</v>
      </c>
      <c r="G26" s="23" t="s">
        <v>3446</v>
      </c>
      <c r="H26" s="17" t="s">
        <v>3447</v>
      </c>
      <c r="I26" s="17" t="s">
        <v>3448</v>
      </c>
      <c r="J26" s="3" t="str">
        <f t="shared" si="1"/>
        <v>542.50</v>
      </c>
    </row>
    <row r="27" spans="1:10" s="17" customFormat="1" ht="63.75" customHeight="1">
      <c r="A27" s="17" t="s">
        <v>3444</v>
      </c>
      <c r="B27" s="3" t="str">
        <f t="shared" si="0"/>
        <v>542.50</v>
      </c>
      <c r="C27" s="3">
        <v>542</v>
      </c>
      <c r="D27" s="17" t="s">
        <v>3450</v>
      </c>
      <c r="E27" s="23" t="s">
        <v>3430</v>
      </c>
      <c r="F27" s="3" t="s">
        <v>2907</v>
      </c>
      <c r="G27" s="23" t="s">
        <v>115</v>
      </c>
      <c r="H27" s="17" t="s">
        <v>3428</v>
      </c>
      <c r="I27" s="17" t="s">
        <v>3429</v>
      </c>
      <c r="J27" s="3" t="str">
        <f t="shared" si="1"/>
        <v>542.50</v>
      </c>
    </row>
    <row r="28" spans="1:10" s="17" customFormat="1" ht="63.75" customHeight="1">
      <c r="A28" s="17" t="s">
        <v>3444</v>
      </c>
      <c r="B28" s="3" t="str">
        <f t="shared" si="0"/>
        <v>542.99</v>
      </c>
      <c r="C28" s="3">
        <v>542</v>
      </c>
      <c r="D28" s="17" t="s">
        <v>3450</v>
      </c>
      <c r="E28" s="23" t="s">
        <v>3236</v>
      </c>
      <c r="F28" s="3" t="s">
        <v>2907</v>
      </c>
      <c r="G28" s="23" t="s">
        <v>115</v>
      </c>
      <c r="H28" s="17" t="s">
        <v>3428</v>
      </c>
      <c r="I28" s="17" t="s">
        <v>3429</v>
      </c>
      <c r="J28" s="3" t="str">
        <f t="shared" si="1"/>
        <v>542.99</v>
      </c>
    </row>
    <row r="29" spans="1:10" s="17" customFormat="1" ht="63.75" customHeight="1">
      <c r="A29" s="17" t="s">
        <v>3444</v>
      </c>
      <c r="B29" s="3" t="str">
        <f t="shared" si="0"/>
        <v>543.50</v>
      </c>
      <c r="C29" s="3">
        <v>543</v>
      </c>
      <c r="D29" s="17" t="s">
        <v>3451</v>
      </c>
      <c r="E29" s="23" t="s">
        <v>3430</v>
      </c>
      <c r="F29" s="3" t="s">
        <v>2907</v>
      </c>
      <c r="G29" s="23" t="s">
        <v>115</v>
      </c>
      <c r="H29" s="17" t="s">
        <v>3428</v>
      </c>
      <c r="I29" s="17" t="s">
        <v>3429</v>
      </c>
      <c r="J29" s="3" t="str">
        <f t="shared" si="1"/>
        <v>543.50</v>
      </c>
    </row>
    <row r="30" spans="1:10" s="17" customFormat="1" ht="63.75" customHeight="1">
      <c r="A30" s="17" t="s">
        <v>3444</v>
      </c>
      <c r="B30" s="3" t="str">
        <f t="shared" si="0"/>
        <v>543.99</v>
      </c>
      <c r="C30" s="3">
        <v>543</v>
      </c>
      <c r="D30" s="17" t="s">
        <v>3451</v>
      </c>
      <c r="E30" s="23" t="s">
        <v>3236</v>
      </c>
      <c r="F30" s="3" t="s">
        <v>2907</v>
      </c>
      <c r="G30" s="23" t="s">
        <v>115</v>
      </c>
      <c r="H30" s="17" t="s">
        <v>3428</v>
      </c>
      <c r="I30" s="17" t="s">
        <v>3429</v>
      </c>
      <c r="J30" s="3" t="str">
        <f t="shared" si="1"/>
        <v>543.99</v>
      </c>
    </row>
    <row r="31" spans="1:10" s="17" customFormat="1" ht="63.75" customHeight="1">
      <c r="A31" s="17" t="s">
        <v>3444</v>
      </c>
      <c r="B31" s="3" t="str">
        <f t="shared" si="0"/>
        <v>544.50</v>
      </c>
      <c r="C31" s="3">
        <v>544</v>
      </c>
      <c r="D31" s="17" t="s">
        <v>3452</v>
      </c>
      <c r="E31" s="23" t="s">
        <v>3430</v>
      </c>
      <c r="F31" s="3" t="s">
        <v>2907</v>
      </c>
      <c r="G31" s="23" t="s">
        <v>115</v>
      </c>
      <c r="H31" s="17" t="s">
        <v>3428</v>
      </c>
      <c r="I31" s="17" t="s">
        <v>3429</v>
      </c>
      <c r="J31" s="3" t="str">
        <f t="shared" si="1"/>
        <v>544.50</v>
      </c>
    </row>
    <row r="32" spans="1:10" s="17" customFormat="1" ht="63.75" customHeight="1">
      <c r="A32" s="17" t="s">
        <v>3444</v>
      </c>
      <c r="B32" s="3" t="str">
        <f t="shared" si="0"/>
        <v>544.99</v>
      </c>
      <c r="C32" s="3">
        <v>544</v>
      </c>
      <c r="D32" s="17" t="s">
        <v>3452</v>
      </c>
      <c r="E32" s="23" t="s">
        <v>3236</v>
      </c>
      <c r="F32" s="3" t="s">
        <v>2907</v>
      </c>
      <c r="G32" s="23" t="s">
        <v>115</v>
      </c>
      <c r="H32" s="17" t="s">
        <v>3428</v>
      </c>
      <c r="I32" s="17" t="s">
        <v>3429</v>
      </c>
      <c r="J32" s="3" t="str">
        <f t="shared" si="1"/>
        <v>544.99</v>
      </c>
    </row>
    <row r="33" spans="1:10" s="17" customFormat="1" ht="63.75" customHeight="1">
      <c r="A33" s="17" t="s">
        <v>3444</v>
      </c>
      <c r="B33" s="3" t="str">
        <f t="shared" si="0"/>
        <v>550.50</v>
      </c>
      <c r="C33" s="3">
        <v>550</v>
      </c>
      <c r="D33" s="17" t="s">
        <v>3453</v>
      </c>
      <c r="E33" s="23" t="s">
        <v>3430</v>
      </c>
      <c r="F33" s="3" t="s">
        <v>2907</v>
      </c>
      <c r="G33" s="23" t="s">
        <v>115</v>
      </c>
      <c r="H33" s="17" t="s">
        <v>3428</v>
      </c>
      <c r="I33" s="17" t="s">
        <v>3429</v>
      </c>
      <c r="J33" s="3" t="str">
        <f t="shared" si="1"/>
        <v>550.50</v>
      </c>
    </row>
    <row r="34" spans="1:10" s="17" customFormat="1" ht="63.75" customHeight="1">
      <c r="A34" s="17" t="s">
        <v>3444</v>
      </c>
      <c r="B34" s="3" t="str">
        <f t="shared" si="0"/>
        <v>550.99</v>
      </c>
      <c r="C34" s="3">
        <v>550</v>
      </c>
      <c r="D34" s="17" t="s">
        <v>3453</v>
      </c>
      <c r="E34" s="23" t="s">
        <v>3236</v>
      </c>
      <c r="F34" s="3" t="s">
        <v>2907</v>
      </c>
      <c r="G34" s="23" t="s">
        <v>115</v>
      </c>
      <c r="H34" s="17" t="s">
        <v>3428</v>
      </c>
      <c r="I34" s="17" t="s">
        <v>3429</v>
      </c>
      <c r="J34" s="3" t="str">
        <f t="shared" si="1"/>
        <v>550.99</v>
      </c>
    </row>
    <row r="35" spans="1:10" s="17" customFormat="1" ht="63.75" customHeight="1">
      <c r="A35" s="17" t="s">
        <v>3444</v>
      </c>
      <c r="B35" s="3" t="str">
        <f t="shared" si="0"/>
        <v>551.50</v>
      </c>
      <c r="C35" s="3">
        <v>551</v>
      </c>
      <c r="D35" s="17" t="s">
        <v>3454</v>
      </c>
      <c r="E35" s="23" t="s">
        <v>3430</v>
      </c>
      <c r="F35" s="3" t="s">
        <v>2907</v>
      </c>
      <c r="G35" s="23" t="s">
        <v>115</v>
      </c>
      <c r="H35" s="17" t="s">
        <v>3428</v>
      </c>
      <c r="I35" s="17" t="s">
        <v>3429</v>
      </c>
      <c r="J35" s="3" t="str">
        <f t="shared" si="1"/>
        <v>551.50</v>
      </c>
    </row>
    <row r="36" spans="1:10" s="17" customFormat="1" ht="63.75" customHeight="1">
      <c r="A36" s="17" t="s">
        <v>3444</v>
      </c>
      <c r="B36" s="3" t="str">
        <f t="shared" si="0"/>
        <v>551.99</v>
      </c>
      <c r="C36" s="3">
        <v>551</v>
      </c>
      <c r="D36" s="17" t="s">
        <v>3454</v>
      </c>
      <c r="E36" s="23" t="s">
        <v>3236</v>
      </c>
      <c r="F36" s="3" t="s">
        <v>2907</v>
      </c>
      <c r="G36" s="23" t="s">
        <v>115</v>
      </c>
      <c r="H36" s="17" t="s">
        <v>3428</v>
      </c>
      <c r="I36" s="17" t="s">
        <v>3429</v>
      </c>
      <c r="J36" s="3" t="str">
        <f t="shared" si="1"/>
        <v>551.99</v>
      </c>
    </row>
    <row r="37" spans="1:10" s="17" customFormat="1" ht="63.75" customHeight="1">
      <c r="A37" s="17" t="s">
        <v>3444</v>
      </c>
      <c r="B37" s="3" t="str">
        <f t="shared" si="0"/>
        <v>552.50</v>
      </c>
      <c r="C37" s="3">
        <v>552</v>
      </c>
      <c r="D37" s="17" t="s">
        <v>3455</v>
      </c>
      <c r="E37" s="23" t="s">
        <v>3430</v>
      </c>
      <c r="F37" s="3" t="s">
        <v>2907</v>
      </c>
      <c r="G37" s="23" t="s">
        <v>115</v>
      </c>
      <c r="H37" s="17" t="s">
        <v>3428</v>
      </c>
      <c r="I37" s="17" t="s">
        <v>3429</v>
      </c>
      <c r="J37" s="3" t="str">
        <f t="shared" si="1"/>
        <v>552.50</v>
      </c>
    </row>
    <row r="38" spans="1:10" s="17" customFormat="1" ht="63.75" customHeight="1">
      <c r="A38" s="17" t="s">
        <v>3444</v>
      </c>
      <c r="B38" s="3" t="str">
        <f t="shared" si="0"/>
        <v>552.99</v>
      </c>
      <c r="C38" s="3">
        <v>552</v>
      </c>
      <c r="D38" s="17" t="s">
        <v>3455</v>
      </c>
      <c r="E38" s="23" t="s">
        <v>3236</v>
      </c>
      <c r="F38" s="3" t="s">
        <v>2907</v>
      </c>
      <c r="G38" s="23" t="s">
        <v>115</v>
      </c>
      <c r="H38" s="17" t="s">
        <v>3428</v>
      </c>
      <c r="I38" s="17" t="s">
        <v>3429</v>
      </c>
      <c r="J38" s="3" t="str">
        <f t="shared" si="1"/>
        <v>552.99</v>
      </c>
    </row>
    <row r="39" spans="1:10" s="17" customFormat="1" ht="63.75" customHeight="1">
      <c r="A39" s="17" t="s">
        <v>3444</v>
      </c>
      <c r="B39" s="3" t="str">
        <f t="shared" si="0"/>
        <v>553.50</v>
      </c>
      <c r="C39" s="3">
        <v>553</v>
      </c>
      <c r="D39" s="17" t="s">
        <v>3456</v>
      </c>
      <c r="E39" s="23" t="s">
        <v>3430</v>
      </c>
      <c r="F39" s="3" t="s">
        <v>2907</v>
      </c>
      <c r="G39" s="23" t="s">
        <v>115</v>
      </c>
      <c r="H39" s="17" t="s">
        <v>3428</v>
      </c>
      <c r="I39" s="17" t="s">
        <v>3429</v>
      </c>
      <c r="J39" s="3" t="str">
        <f t="shared" si="1"/>
        <v>553.50</v>
      </c>
    </row>
    <row r="40" spans="1:10" s="17" customFormat="1" ht="63.75" customHeight="1">
      <c r="A40" s="17" t="s">
        <v>3444</v>
      </c>
      <c r="B40" s="3" t="str">
        <f t="shared" si="0"/>
        <v>553.99</v>
      </c>
      <c r="C40" s="3">
        <v>553</v>
      </c>
      <c r="D40" s="17" t="s">
        <v>3456</v>
      </c>
      <c r="E40" s="23" t="s">
        <v>3236</v>
      </c>
      <c r="F40" s="3" t="s">
        <v>2907</v>
      </c>
      <c r="G40" s="23" t="s">
        <v>115</v>
      </c>
      <c r="H40" s="17" t="s">
        <v>3428</v>
      </c>
      <c r="I40" s="17" t="s">
        <v>3429</v>
      </c>
      <c r="J40" s="3" t="str">
        <f t="shared" si="1"/>
        <v>553.99</v>
      </c>
    </row>
    <row r="41" spans="1:10" s="17" customFormat="1" ht="63.75" customHeight="1">
      <c r="A41" s="17" t="s">
        <v>3444</v>
      </c>
      <c r="B41" s="3" t="str">
        <f t="shared" si="0"/>
        <v>569.50</v>
      </c>
      <c r="C41" s="3">
        <v>569</v>
      </c>
      <c r="D41" s="17" t="s">
        <v>3457</v>
      </c>
      <c r="E41" s="23" t="s">
        <v>3430</v>
      </c>
      <c r="F41" s="3" t="s">
        <v>2907</v>
      </c>
      <c r="G41" s="23" t="s">
        <v>115</v>
      </c>
      <c r="H41" s="17" t="s">
        <v>3428</v>
      </c>
      <c r="I41" s="17" t="s">
        <v>3429</v>
      </c>
      <c r="J41" s="3" t="str">
        <f t="shared" si="1"/>
        <v>569.50</v>
      </c>
    </row>
    <row r="42" spans="1:10" s="17" customFormat="1" ht="63.75" customHeight="1">
      <c r="A42" s="17" t="s">
        <v>3444</v>
      </c>
      <c r="B42" s="3" t="str">
        <f t="shared" si="0"/>
        <v>569.99</v>
      </c>
      <c r="C42" s="3">
        <v>569</v>
      </c>
      <c r="D42" s="17" t="s">
        <v>3457</v>
      </c>
      <c r="E42" s="23" t="s">
        <v>3236</v>
      </c>
      <c r="F42" s="3" t="s">
        <v>2907</v>
      </c>
      <c r="G42" s="23" t="s">
        <v>115</v>
      </c>
      <c r="H42" s="17" t="s">
        <v>3428</v>
      </c>
      <c r="I42" s="17" t="s">
        <v>3429</v>
      </c>
      <c r="J42" s="3" t="str">
        <f t="shared" si="1"/>
        <v>569.99</v>
      </c>
    </row>
    <row r="43" spans="1:10" s="17" customFormat="1" ht="63.75" customHeight="1">
      <c r="A43" s="17" t="s">
        <v>3444</v>
      </c>
      <c r="B43" s="3" t="str">
        <f t="shared" si="0"/>
        <v>570.50</v>
      </c>
      <c r="C43" s="3">
        <v>570</v>
      </c>
      <c r="D43" s="17" t="s">
        <v>3458</v>
      </c>
      <c r="E43" s="23" t="s">
        <v>3430</v>
      </c>
      <c r="F43" s="3" t="s">
        <v>2907</v>
      </c>
      <c r="G43" s="23" t="s">
        <v>115</v>
      </c>
      <c r="H43" s="17" t="s">
        <v>3428</v>
      </c>
      <c r="I43" s="17" t="s">
        <v>3429</v>
      </c>
      <c r="J43" s="3" t="str">
        <f t="shared" si="1"/>
        <v>570.50</v>
      </c>
    </row>
    <row r="44" spans="1:10" s="17" customFormat="1" ht="63.75" customHeight="1">
      <c r="A44" s="17" t="s">
        <v>3444</v>
      </c>
      <c r="B44" s="3" t="str">
        <f t="shared" si="0"/>
        <v>570.99</v>
      </c>
      <c r="C44" s="3">
        <v>570</v>
      </c>
      <c r="D44" s="17" t="s">
        <v>3458</v>
      </c>
      <c r="E44" s="23" t="s">
        <v>3236</v>
      </c>
      <c r="F44" s="3" t="s">
        <v>2907</v>
      </c>
      <c r="G44" s="23" t="s">
        <v>115</v>
      </c>
      <c r="H44" s="17" t="s">
        <v>3428</v>
      </c>
      <c r="I44" s="17" t="s">
        <v>3429</v>
      </c>
      <c r="J44" s="3" t="str">
        <f t="shared" si="1"/>
        <v>570.99</v>
      </c>
    </row>
    <row r="45" spans="1:10" s="17" customFormat="1" ht="63.75" customHeight="1">
      <c r="A45" s="17" t="s">
        <v>3444</v>
      </c>
      <c r="B45" s="3" t="str">
        <f t="shared" si="0"/>
        <v>570.50</v>
      </c>
      <c r="C45" s="3">
        <v>570</v>
      </c>
      <c r="D45" s="17" t="s">
        <v>3458</v>
      </c>
      <c r="E45" s="23" t="s">
        <v>3430</v>
      </c>
      <c r="F45" s="3" t="s">
        <v>2907</v>
      </c>
      <c r="G45" s="23" t="s">
        <v>3459</v>
      </c>
      <c r="H45" s="17" t="s">
        <v>3460</v>
      </c>
      <c r="I45" s="17" t="s">
        <v>3461</v>
      </c>
      <c r="J45" s="3" t="str">
        <f t="shared" si="1"/>
        <v>570.50</v>
      </c>
    </row>
    <row r="46" spans="1:10" s="17" customFormat="1" ht="63.75" customHeight="1">
      <c r="A46" s="17" t="s">
        <v>3444</v>
      </c>
      <c r="B46" s="3" t="str">
        <f t="shared" si="0"/>
        <v>570.99</v>
      </c>
      <c r="C46" s="3">
        <v>570</v>
      </c>
      <c r="D46" s="17" t="s">
        <v>3458</v>
      </c>
      <c r="E46" s="23" t="s">
        <v>3236</v>
      </c>
      <c r="F46" s="3" t="s">
        <v>2907</v>
      </c>
      <c r="G46" s="23" t="s">
        <v>3459</v>
      </c>
      <c r="H46" s="17" t="s">
        <v>3460</v>
      </c>
      <c r="I46" s="17" t="s">
        <v>3461</v>
      </c>
      <c r="J46" s="3" t="str">
        <f t="shared" si="1"/>
        <v>570.99</v>
      </c>
    </row>
    <row r="47" spans="1:10" s="17" customFormat="1" ht="63.75" customHeight="1">
      <c r="A47" s="17" t="s">
        <v>3444</v>
      </c>
      <c r="B47" s="3" t="str">
        <f t="shared" si="0"/>
        <v>570.50</v>
      </c>
      <c r="C47" s="3">
        <v>570</v>
      </c>
      <c r="D47" s="17" t="s">
        <v>3458</v>
      </c>
      <c r="E47" s="23" t="s">
        <v>3430</v>
      </c>
      <c r="F47" s="3" t="s">
        <v>2907</v>
      </c>
      <c r="G47" s="23" t="s">
        <v>3462</v>
      </c>
      <c r="H47" s="17" t="s">
        <v>3463</v>
      </c>
      <c r="I47" s="17" t="s">
        <v>3464</v>
      </c>
      <c r="J47" s="3" t="str">
        <f t="shared" si="1"/>
        <v>570.50</v>
      </c>
    </row>
    <row r="48" spans="1:10" s="17" customFormat="1" ht="63.75" customHeight="1">
      <c r="A48" s="17" t="s">
        <v>3444</v>
      </c>
      <c r="B48" s="3" t="str">
        <f t="shared" si="0"/>
        <v>570.99</v>
      </c>
      <c r="C48" s="3">
        <v>570</v>
      </c>
      <c r="D48" s="17" t="s">
        <v>3458</v>
      </c>
      <c r="E48" s="23" t="s">
        <v>3236</v>
      </c>
      <c r="F48" s="3" t="s">
        <v>2907</v>
      </c>
      <c r="G48" s="23" t="s">
        <v>3462</v>
      </c>
      <c r="H48" s="17" t="s">
        <v>3463</v>
      </c>
      <c r="I48" s="17" t="s">
        <v>3464</v>
      </c>
      <c r="J48" s="3" t="str">
        <f t="shared" si="1"/>
        <v>570.99</v>
      </c>
    </row>
    <row r="49" spans="1:10" s="17" customFormat="1" ht="63.75" customHeight="1">
      <c r="A49" s="17" t="s">
        <v>3444</v>
      </c>
      <c r="B49" s="3" t="str">
        <f t="shared" si="0"/>
        <v>571.50</v>
      </c>
      <c r="C49" s="3">
        <v>571</v>
      </c>
      <c r="D49" s="17" t="s">
        <v>3465</v>
      </c>
      <c r="E49" s="23" t="s">
        <v>3430</v>
      </c>
      <c r="F49" s="3" t="s">
        <v>2907</v>
      </c>
      <c r="G49" s="23" t="s">
        <v>115</v>
      </c>
      <c r="H49" s="17" t="s">
        <v>3428</v>
      </c>
      <c r="I49" s="17" t="s">
        <v>3429</v>
      </c>
      <c r="J49" s="3" t="str">
        <f t="shared" si="1"/>
        <v>571.50</v>
      </c>
    </row>
    <row r="50" spans="1:10" s="17" customFormat="1" ht="63.75" customHeight="1">
      <c r="A50" s="17" t="s">
        <v>3444</v>
      </c>
      <c r="B50" s="3" t="str">
        <f t="shared" si="0"/>
        <v>571.99</v>
      </c>
      <c r="C50" s="3">
        <v>571</v>
      </c>
      <c r="D50" s="17" t="s">
        <v>3465</v>
      </c>
      <c r="E50" s="23" t="s">
        <v>3236</v>
      </c>
      <c r="F50" s="3" t="s">
        <v>2907</v>
      </c>
      <c r="G50" s="23" t="s">
        <v>115</v>
      </c>
      <c r="H50" s="17" t="s">
        <v>3428</v>
      </c>
      <c r="I50" s="17" t="s">
        <v>3429</v>
      </c>
      <c r="J50" s="3" t="str">
        <f t="shared" si="1"/>
        <v>571.99</v>
      </c>
    </row>
    <row r="51" spans="1:10" s="17" customFormat="1" ht="63.75" customHeight="1">
      <c r="A51" s="17" t="s">
        <v>3444</v>
      </c>
      <c r="B51" s="3" t="str">
        <f t="shared" si="0"/>
        <v>571.50</v>
      </c>
      <c r="C51" s="3">
        <v>571</v>
      </c>
      <c r="D51" s="17" t="s">
        <v>3465</v>
      </c>
      <c r="E51" s="23" t="s">
        <v>3430</v>
      </c>
      <c r="F51" s="3" t="s">
        <v>2907</v>
      </c>
      <c r="G51" s="23" t="s">
        <v>3466</v>
      </c>
      <c r="H51" s="17" t="s">
        <v>3467</v>
      </c>
      <c r="I51" s="17" t="s">
        <v>3468</v>
      </c>
      <c r="J51" s="3" t="str">
        <f t="shared" si="1"/>
        <v>571.50</v>
      </c>
    </row>
    <row r="52" spans="1:10" s="17" customFormat="1" ht="63.75" customHeight="1">
      <c r="A52" s="17" t="s">
        <v>3444</v>
      </c>
      <c r="B52" s="3" t="str">
        <f t="shared" si="0"/>
        <v>571.99</v>
      </c>
      <c r="C52" s="3">
        <v>571</v>
      </c>
      <c r="D52" s="17" t="s">
        <v>3465</v>
      </c>
      <c r="E52" s="23" t="s">
        <v>3236</v>
      </c>
      <c r="F52" s="3" t="s">
        <v>2907</v>
      </c>
      <c r="G52" s="23" t="s">
        <v>3466</v>
      </c>
      <c r="H52" s="17" t="s">
        <v>3467</v>
      </c>
      <c r="I52" s="17" t="s">
        <v>3468</v>
      </c>
      <c r="J52" s="3" t="str">
        <f t="shared" si="1"/>
        <v>571.99</v>
      </c>
    </row>
    <row r="53" spans="1:10" s="17" customFormat="1" ht="63.75" customHeight="1">
      <c r="A53" s="17" t="s">
        <v>3444</v>
      </c>
      <c r="B53" s="3" t="str">
        <f t="shared" si="0"/>
        <v>571.50</v>
      </c>
      <c r="C53" s="3">
        <v>571</v>
      </c>
      <c r="D53" s="17" t="s">
        <v>3465</v>
      </c>
      <c r="E53" s="23" t="s">
        <v>3430</v>
      </c>
      <c r="F53" s="3" t="s">
        <v>2907</v>
      </c>
      <c r="G53" s="23" t="s">
        <v>3469</v>
      </c>
      <c r="H53" s="17" t="s">
        <v>3470</v>
      </c>
      <c r="I53" s="17" t="s">
        <v>3468</v>
      </c>
      <c r="J53" s="3" t="str">
        <f t="shared" si="1"/>
        <v>571.50</v>
      </c>
    </row>
    <row r="54" spans="1:10" s="17" customFormat="1" ht="63.75" customHeight="1">
      <c r="A54" s="17" t="s">
        <v>3444</v>
      </c>
      <c r="B54" s="3" t="str">
        <f t="shared" si="0"/>
        <v>571.99</v>
      </c>
      <c r="C54" s="3">
        <v>571</v>
      </c>
      <c r="D54" s="17" t="s">
        <v>3465</v>
      </c>
      <c r="E54" s="23" t="s">
        <v>3236</v>
      </c>
      <c r="F54" s="3" t="s">
        <v>2907</v>
      </c>
      <c r="G54" s="23" t="s">
        <v>3469</v>
      </c>
      <c r="H54" s="17" t="s">
        <v>3470</v>
      </c>
      <c r="I54" s="17" t="s">
        <v>3468</v>
      </c>
      <c r="J54" s="3" t="str">
        <f t="shared" si="1"/>
        <v>571.99</v>
      </c>
    </row>
    <row r="55" spans="1:10" s="17" customFormat="1" ht="63.75" customHeight="1">
      <c r="A55" s="17" t="s">
        <v>3444</v>
      </c>
      <c r="B55" s="3" t="str">
        <f t="shared" si="0"/>
        <v>572.50</v>
      </c>
      <c r="C55" s="3">
        <v>572</v>
      </c>
      <c r="D55" s="17" t="s">
        <v>3471</v>
      </c>
      <c r="E55" s="23" t="s">
        <v>3430</v>
      </c>
      <c r="F55" s="3" t="s">
        <v>2907</v>
      </c>
      <c r="G55" s="23" t="s">
        <v>115</v>
      </c>
      <c r="H55" s="17" t="s">
        <v>3428</v>
      </c>
      <c r="I55" s="17" t="s">
        <v>3429</v>
      </c>
      <c r="J55" s="3" t="str">
        <f t="shared" si="1"/>
        <v>572.50</v>
      </c>
    </row>
    <row r="56" spans="1:10" s="17" customFormat="1" ht="63.75" customHeight="1">
      <c r="A56" s="17" t="s">
        <v>3444</v>
      </c>
      <c r="B56" s="3" t="str">
        <f t="shared" si="0"/>
        <v>572.99</v>
      </c>
      <c r="C56" s="3">
        <v>572</v>
      </c>
      <c r="D56" s="17" t="s">
        <v>3471</v>
      </c>
      <c r="E56" s="23" t="s">
        <v>3236</v>
      </c>
      <c r="F56" s="3" t="s">
        <v>2907</v>
      </c>
      <c r="G56" s="23" t="s">
        <v>115</v>
      </c>
      <c r="H56" s="17" t="s">
        <v>3428</v>
      </c>
      <c r="I56" s="17" t="s">
        <v>3429</v>
      </c>
      <c r="J56" s="3" t="str">
        <f t="shared" si="1"/>
        <v>572.99</v>
      </c>
    </row>
    <row r="57" spans="1:10" s="17" customFormat="1" ht="63.75" customHeight="1">
      <c r="A57" s="17" t="s">
        <v>3444</v>
      </c>
      <c r="B57" s="3" t="str">
        <f t="shared" si="0"/>
        <v>573.00</v>
      </c>
      <c r="C57" s="3">
        <v>573</v>
      </c>
      <c r="D57" s="17" t="s">
        <v>3472</v>
      </c>
      <c r="E57" s="23" t="s">
        <v>3426</v>
      </c>
      <c r="F57" s="3" t="s">
        <v>2907</v>
      </c>
      <c r="G57" s="23" t="s">
        <v>115</v>
      </c>
      <c r="H57" s="17" t="s">
        <v>3428</v>
      </c>
      <c r="I57" s="17" t="s">
        <v>3429</v>
      </c>
      <c r="J57" s="3" t="str">
        <f t="shared" si="1"/>
        <v>573.00</v>
      </c>
    </row>
    <row r="58" spans="1:10" s="17" customFormat="1" ht="63.75" customHeight="1">
      <c r="A58" s="17" t="s">
        <v>3444</v>
      </c>
      <c r="B58" s="3" t="str">
        <f t="shared" si="0"/>
        <v>573.49</v>
      </c>
      <c r="C58" s="3">
        <v>573</v>
      </c>
      <c r="D58" s="17" t="s">
        <v>3472</v>
      </c>
      <c r="E58" s="23" t="s">
        <v>3120</v>
      </c>
      <c r="F58" s="3" t="s">
        <v>2907</v>
      </c>
      <c r="G58" s="23" t="s">
        <v>115</v>
      </c>
      <c r="H58" s="17" t="s">
        <v>3428</v>
      </c>
      <c r="I58" s="17" t="s">
        <v>3429</v>
      </c>
      <c r="J58" s="3" t="str">
        <f t="shared" si="1"/>
        <v>573.49</v>
      </c>
    </row>
    <row r="59" spans="1:10" s="17" customFormat="1" ht="63.75" customHeight="1">
      <c r="A59" s="17" t="s">
        <v>3444</v>
      </c>
      <c r="B59" s="3" t="str">
        <f t="shared" si="0"/>
        <v>573.99</v>
      </c>
      <c r="C59" s="3">
        <v>573</v>
      </c>
      <c r="D59" s="17" t="s">
        <v>3472</v>
      </c>
      <c r="E59" s="23" t="s">
        <v>3236</v>
      </c>
      <c r="F59" s="3" t="s">
        <v>2907</v>
      </c>
      <c r="G59" s="23" t="s">
        <v>115</v>
      </c>
      <c r="H59" s="17" t="s">
        <v>3428</v>
      </c>
      <c r="I59" s="17" t="s">
        <v>3429</v>
      </c>
      <c r="J59" s="3" t="str">
        <f t="shared" si="1"/>
        <v>573.99</v>
      </c>
    </row>
    <row r="60" spans="1:10" s="17" customFormat="1" ht="63.75" customHeight="1">
      <c r="A60" s="17" t="s">
        <v>3444</v>
      </c>
      <c r="B60" s="3" t="str">
        <f t="shared" si="0"/>
        <v>574.00</v>
      </c>
      <c r="C60" s="3">
        <v>574</v>
      </c>
      <c r="D60" s="17" t="s">
        <v>3473</v>
      </c>
      <c r="E60" s="23" t="s">
        <v>3426</v>
      </c>
      <c r="F60" s="3" t="s">
        <v>2907</v>
      </c>
      <c r="G60" s="23" t="s">
        <v>115</v>
      </c>
      <c r="H60" s="17" t="s">
        <v>3428</v>
      </c>
      <c r="I60" s="17" t="s">
        <v>3429</v>
      </c>
      <c r="J60" s="3" t="str">
        <f t="shared" si="1"/>
        <v>574.00</v>
      </c>
    </row>
    <row r="61" spans="1:10" s="17" customFormat="1" ht="63.75" customHeight="1">
      <c r="A61" s="17" t="s">
        <v>3444</v>
      </c>
      <c r="B61" s="3" t="str">
        <f t="shared" si="0"/>
        <v>574.49</v>
      </c>
      <c r="C61" s="3">
        <v>574</v>
      </c>
      <c r="D61" s="17" t="s">
        <v>3473</v>
      </c>
      <c r="E61" s="23" t="s">
        <v>3120</v>
      </c>
      <c r="F61" s="3" t="s">
        <v>2907</v>
      </c>
      <c r="G61" s="23" t="s">
        <v>115</v>
      </c>
      <c r="H61" s="17" t="s">
        <v>3428</v>
      </c>
      <c r="I61" s="17" t="s">
        <v>3429</v>
      </c>
      <c r="J61" s="3" t="str">
        <f t="shared" si="1"/>
        <v>574.49</v>
      </c>
    </row>
    <row r="62" spans="1:10" s="17" customFormat="1" ht="63.75" customHeight="1">
      <c r="A62" s="17" t="s">
        <v>3444</v>
      </c>
      <c r="B62" s="3" t="str">
        <f t="shared" si="0"/>
        <v>575.50</v>
      </c>
      <c r="C62" s="3">
        <v>575</v>
      </c>
      <c r="D62" s="17" t="s">
        <v>3474</v>
      </c>
      <c r="E62" s="23" t="s">
        <v>3430</v>
      </c>
      <c r="F62" s="3" t="s">
        <v>2907</v>
      </c>
      <c r="G62" s="23" t="s">
        <v>115</v>
      </c>
      <c r="H62" s="17" t="s">
        <v>3428</v>
      </c>
      <c r="I62" s="17" t="s">
        <v>3429</v>
      </c>
      <c r="J62" s="3" t="str">
        <f t="shared" si="1"/>
        <v>575.50</v>
      </c>
    </row>
    <row r="63" spans="1:10" s="17" customFormat="1" ht="63.75" customHeight="1">
      <c r="A63" s="17" t="s">
        <v>3444</v>
      </c>
      <c r="B63" s="3" t="str">
        <f t="shared" si="0"/>
        <v>575.99</v>
      </c>
      <c r="C63" s="3">
        <v>575</v>
      </c>
      <c r="D63" s="17" t="s">
        <v>3474</v>
      </c>
      <c r="E63" s="23" t="s">
        <v>3236</v>
      </c>
      <c r="F63" s="3" t="s">
        <v>2907</v>
      </c>
      <c r="G63" s="23" t="s">
        <v>115</v>
      </c>
      <c r="H63" s="17" t="s">
        <v>3428</v>
      </c>
      <c r="I63" s="17" t="s">
        <v>3429</v>
      </c>
      <c r="J63" s="3" t="str">
        <f t="shared" si="1"/>
        <v>575.99</v>
      </c>
    </row>
    <row r="64" spans="1:10" s="17" customFormat="1" ht="63.75" customHeight="1">
      <c r="A64" s="17" t="s">
        <v>3444</v>
      </c>
      <c r="B64" s="3" t="str">
        <f t="shared" si="0"/>
        <v>576.50</v>
      </c>
      <c r="C64" s="3">
        <v>576</v>
      </c>
      <c r="D64" s="17" t="s">
        <v>3475</v>
      </c>
      <c r="E64" s="23" t="s">
        <v>3430</v>
      </c>
      <c r="F64" s="3" t="s">
        <v>2907</v>
      </c>
      <c r="G64" s="23" t="s">
        <v>115</v>
      </c>
      <c r="H64" s="17" t="s">
        <v>3428</v>
      </c>
      <c r="I64" s="17" t="s">
        <v>3429</v>
      </c>
      <c r="J64" s="3" t="str">
        <f t="shared" si="1"/>
        <v>576.50</v>
      </c>
    </row>
    <row r="65" spans="1:10" s="17" customFormat="1" ht="63.75" customHeight="1">
      <c r="A65" s="17" t="s">
        <v>3444</v>
      </c>
      <c r="B65" s="3" t="str">
        <f t="shared" si="0"/>
        <v>576.99</v>
      </c>
      <c r="C65" s="3">
        <v>576</v>
      </c>
      <c r="D65" s="17" t="s">
        <v>3475</v>
      </c>
      <c r="E65" s="23" t="s">
        <v>3236</v>
      </c>
      <c r="F65" s="3" t="s">
        <v>2907</v>
      </c>
      <c r="G65" s="23" t="s">
        <v>115</v>
      </c>
      <c r="H65" s="17" t="s">
        <v>3428</v>
      </c>
      <c r="I65" s="17" t="s">
        <v>3429</v>
      </c>
      <c r="J65" s="3" t="str">
        <f t="shared" si="1"/>
        <v>576.99</v>
      </c>
    </row>
    <row r="66" spans="1:10" s="17" customFormat="1" ht="63.75" customHeight="1">
      <c r="A66" s="17" t="s">
        <v>3444</v>
      </c>
      <c r="B66" s="3" t="str">
        <f t="shared" si="0"/>
        <v>599.50</v>
      </c>
      <c r="C66" s="3">
        <v>599</v>
      </c>
      <c r="D66" s="17" t="s">
        <v>3476</v>
      </c>
      <c r="E66" s="23" t="s">
        <v>3430</v>
      </c>
      <c r="F66" s="3" t="s">
        <v>2907</v>
      </c>
      <c r="G66" s="23" t="s">
        <v>115</v>
      </c>
      <c r="H66" s="17" t="s">
        <v>3428</v>
      </c>
      <c r="I66" s="17" t="s">
        <v>3429</v>
      </c>
      <c r="J66" s="3" t="str">
        <f t="shared" si="1"/>
        <v>599.50</v>
      </c>
    </row>
    <row r="67" spans="1:10" s="17" customFormat="1" ht="63.75" customHeight="1">
      <c r="A67" s="17" t="s">
        <v>3444</v>
      </c>
      <c r="B67" s="3" t="str">
        <f t="shared" ref="B67:B130" si="2">_xlfn.CONCAT(C67,".",E67)</f>
        <v>599.99</v>
      </c>
      <c r="C67" s="3">
        <v>599</v>
      </c>
      <c r="D67" s="17" t="s">
        <v>3476</v>
      </c>
      <c r="E67" s="23" t="s">
        <v>3236</v>
      </c>
      <c r="F67" s="3" t="s">
        <v>2907</v>
      </c>
      <c r="G67" s="23" t="s">
        <v>115</v>
      </c>
      <c r="H67" s="17" t="s">
        <v>3428</v>
      </c>
      <c r="I67" s="17" t="s">
        <v>3429</v>
      </c>
      <c r="J67" s="3" t="str">
        <f t="shared" ref="J67:J130" si="3">_xlfn.CONCAT(C67,".",E67)</f>
        <v>599.99</v>
      </c>
    </row>
    <row r="68" spans="1:10" s="17" customFormat="1" ht="63.75" customHeight="1">
      <c r="A68" s="17" t="s">
        <v>3477</v>
      </c>
      <c r="B68" s="3" t="str">
        <f t="shared" si="2"/>
        <v>600.50</v>
      </c>
      <c r="C68" s="3">
        <v>600</v>
      </c>
      <c r="D68" s="17" t="s">
        <v>3478</v>
      </c>
      <c r="E68" s="23" t="s">
        <v>3430</v>
      </c>
      <c r="F68" s="3" t="s">
        <v>2927</v>
      </c>
      <c r="G68" s="23" t="s">
        <v>115</v>
      </c>
      <c r="H68" s="17" t="s">
        <v>3428</v>
      </c>
      <c r="I68" s="17" t="s">
        <v>3429</v>
      </c>
      <c r="J68" s="3" t="str">
        <f t="shared" si="3"/>
        <v>600.50</v>
      </c>
    </row>
    <row r="69" spans="1:10" s="17" customFormat="1" ht="63.75" customHeight="1">
      <c r="A69" s="17" t="s">
        <v>3477</v>
      </c>
      <c r="B69" s="3" t="str">
        <f t="shared" si="2"/>
        <v>600.99</v>
      </c>
      <c r="C69" s="3">
        <v>600</v>
      </c>
      <c r="D69" s="17" t="s">
        <v>3478</v>
      </c>
      <c r="E69" s="23" t="s">
        <v>3236</v>
      </c>
      <c r="F69" s="3" t="s">
        <v>2927</v>
      </c>
      <c r="G69" s="23" t="s">
        <v>115</v>
      </c>
      <c r="H69" s="17" t="s">
        <v>3428</v>
      </c>
      <c r="I69" s="17" t="s">
        <v>3429</v>
      </c>
      <c r="J69" s="3" t="str">
        <f t="shared" si="3"/>
        <v>600.99</v>
      </c>
    </row>
    <row r="70" spans="1:10" s="17" customFormat="1" ht="63.75" customHeight="1">
      <c r="A70" s="17" t="s">
        <v>3477</v>
      </c>
      <c r="B70" s="3" t="str">
        <f t="shared" si="2"/>
        <v>601.50</v>
      </c>
      <c r="C70" s="3">
        <v>601</v>
      </c>
      <c r="D70" s="17" t="s">
        <v>3479</v>
      </c>
      <c r="E70" s="23" t="s">
        <v>3430</v>
      </c>
      <c r="F70" s="3" t="s">
        <v>2927</v>
      </c>
      <c r="G70" s="23" t="s">
        <v>115</v>
      </c>
      <c r="H70" s="17" t="s">
        <v>3428</v>
      </c>
      <c r="I70" s="17" t="s">
        <v>3429</v>
      </c>
      <c r="J70" s="3" t="str">
        <f t="shared" si="3"/>
        <v>601.50</v>
      </c>
    </row>
    <row r="71" spans="1:10" s="17" customFormat="1" ht="63.75" customHeight="1">
      <c r="A71" s="17" t="s">
        <v>3477</v>
      </c>
      <c r="B71" s="3" t="str">
        <f t="shared" si="2"/>
        <v>601.99</v>
      </c>
      <c r="C71" s="3">
        <v>601</v>
      </c>
      <c r="D71" s="17" t="s">
        <v>3479</v>
      </c>
      <c r="E71" s="23" t="s">
        <v>3236</v>
      </c>
      <c r="F71" s="3" t="s">
        <v>2927</v>
      </c>
      <c r="G71" s="23" t="s">
        <v>115</v>
      </c>
      <c r="H71" s="17" t="s">
        <v>3428</v>
      </c>
      <c r="I71" s="17" t="s">
        <v>3429</v>
      </c>
      <c r="J71" s="3" t="str">
        <f t="shared" si="3"/>
        <v>601.99</v>
      </c>
    </row>
    <row r="72" spans="1:10" s="17" customFormat="1" ht="63.75" customHeight="1">
      <c r="A72" s="17" t="s">
        <v>3477</v>
      </c>
      <c r="B72" s="3" t="str">
        <f t="shared" si="2"/>
        <v>602.50</v>
      </c>
      <c r="C72" s="3">
        <v>602</v>
      </c>
      <c r="D72" s="17" t="s">
        <v>3480</v>
      </c>
      <c r="E72" s="23" t="s">
        <v>3430</v>
      </c>
      <c r="F72" s="3" t="s">
        <v>2927</v>
      </c>
      <c r="G72" s="23" t="s">
        <v>115</v>
      </c>
      <c r="H72" s="17" t="s">
        <v>3428</v>
      </c>
      <c r="I72" s="17" t="s">
        <v>3429</v>
      </c>
      <c r="J72" s="3" t="str">
        <f t="shared" si="3"/>
        <v>602.50</v>
      </c>
    </row>
    <row r="73" spans="1:10" s="17" customFormat="1" ht="63.75" customHeight="1">
      <c r="A73" s="17" t="s">
        <v>3477</v>
      </c>
      <c r="B73" s="3" t="str">
        <f t="shared" si="2"/>
        <v>602.99</v>
      </c>
      <c r="C73" s="3">
        <v>602</v>
      </c>
      <c r="D73" s="17" t="s">
        <v>3480</v>
      </c>
      <c r="E73" s="23" t="s">
        <v>3236</v>
      </c>
      <c r="F73" s="3" t="s">
        <v>2927</v>
      </c>
      <c r="G73" s="23" t="s">
        <v>115</v>
      </c>
      <c r="H73" s="17" t="s">
        <v>3428</v>
      </c>
      <c r="I73" s="17" t="s">
        <v>3429</v>
      </c>
      <c r="J73" s="3" t="str">
        <f t="shared" si="3"/>
        <v>602.99</v>
      </c>
    </row>
    <row r="74" spans="1:10" s="17" customFormat="1" ht="63.75" customHeight="1">
      <c r="A74" s="17" t="s">
        <v>3477</v>
      </c>
      <c r="B74" s="3" t="str">
        <f t="shared" si="2"/>
        <v>603.50</v>
      </c>
      <c r="C74" s="3">
        <v>603</v>
      </c>
      <c r="D74" s="17" t="s">
        <v>3481</v>
      </c>
      <c r="E74" s="23" t="s">
        <v>3430</v>
      </c>
      <c r="F74" s="3" t="s">
        <v>2927</v>
      </c>
      <c r="G74" s="23" t="s">
        <v>115</v>
      </c>
      <c r="H74" s="17" t="s">
        <v>3428</v>
      </c>
      <c r="I74" s="17" t="s">
        <v>3429</v>
      </c>
      <c r="J74" s="3" t="str">
        <f t="shared" si="3"/>
        <v>603.50</v>
      </c>
    </row>
    <row r="75" spans="1:10" s="17" customFormat="1" ht="63.75" customHeight="1">
      <c r="A75" s="17" t="s">
        <v>3477</v>
      </c>
      <c r="B75" s="3" t="str">
        <f t="shared" si="2"/>
        <v>603.99</v>
      </c>
      <c r="C75" s="3">
        <v>603</v>
      </c>
      <c r="D75" s="17" t="s">
        <v>3481</v>
      </c>
      <c r="E75" s="23" t="s">
        <v>3236</v>
      </c>
      <c r="F75" s="3" t="s">
        <v>2927</v>
      </c>
      <c r="G75" s="23" t="s">
        <v>115</v>
      </c>
      <c r="H75" s="17" t="s">
        <v>3428</v>
      </c>
      <c r="I75" s="17" t="s">
        <v>3429</v>
      </c>
      <c r="J75" s="3" t="str">
        <f t="shared" si="3"/>
        <v>603.99</v>
      </c>
    </row>
    <row r="76" spans="1:10" s="17" customFormat="1" ht="63.75" customHeight="1">
      <c r="A76" s="17" t="s">
        <v>3477</v>
      </c>
      <c r="B76" s="3" t="str">
        <f t="shared" si="2"/>
        <v>604.50</v>
      </c>
      <c r="C76" s="3">
        <v>604</v>
      </c>
      <c r="D76" s="17" t="s">
        <v>3482</v>
      </c>
      <c r="E76" s="23" t="s">
        <v>3430</v>
      </c>
      <c r="F76" s="3" t="s">
        <v>2927</v>
      </c>
      <c r="G76" s="23" t="s">
        <v>115</v>
      </c>
      <c r="H76" s="17" t="s">
        <v>3428</v>
      </c>
      <c r="I76" s="17" t="s">
        <v>3429</v>
      </c>
      <c r="J76" s="3" t="str">
        <f t="shared" si="3"/>
        <v>604.50</v>
      </c>
    </row>
    <row r="77" spans="1:10" s="17" customFormat="1" ht="63.75" customHeight="1">
      <c r="A77" s="17" t="s">
        <v>3477</v>
      </c>
      <c r="B77" s="3" t="str">
        <f t="shared" si="2"/>
        <v>604.99</v>
      </c>
      <c r="C77" s="3">
        <v>604</v>
      </c>
      <c r="D77" s="17" t="s">
        <v>3482</v>
      </c>
      <c r="E77" s="23" t="s">
        <v>3236</v>
      </c>
      <c r="F77" s="3" t="s">
        <v>2927</v>
      </c>
      <c r="G77" s="23" t="s">
        <v>115</v>
      </c>
      <c r="H77" s="17" t="s">
        <v>3428</v>
      </c>
      <c r="I77" s="17" t="s">
        <v>3429</v>
      </c>
      <c r="J77" s="3" t="str">
        <f t="shared" si="3"/>
        <v>604.99</v>
      </c>
    </row>
    <row r="78" spans="1:10" s="17" customFormat="1" ht="63.75" customHeight="1">
      <c r="A78" s="17" t="s">
        <v>3477</v>
      </c>
      <c r="B78" s="3" t="str">
        <f t="shared" si="2"/>
        <v>621.50</v>
      </c>
      <c r="C78" s="3">
        <v>621</v>
      </c>
      <c r="D78" s="17" t="s">
        <v>3483</v>
      </c>
      <c r="E78" s="23" t="s">
        <v>3430</v>
      </c>
      <c r="F78" s="3" t="s">
        <v>2927</v>
      </c>
      <c r="G78" s="23" t="s">
        <v>115</v>
      </c>
      <c r="H78" s="17" t="s">
        <v>3428</v>
      </c>
      <c r="I78" s="17" t="s">
        <v>3429</v>
      </c>
      <c r="J78" s="3" t="str">
        <f t="shared" si="3"/>
        <v>621.50</v>
      </c>
    </row>
    <row r="79" spans="1:10" s="17" customFormat="1" ht="63.75" customHeight="1">
      <c r="A79" s="17" t="s">
        <v>3477</v>
      </c>
      <c r="B79" s="3" t="str">
        <f t="shared" si="2"/>
        <v>621.99</v>
      </c>
      <c r="C79" s="3">
        <v>621</v>
      </c>
      <c r="D79" s="17" t="s">
        <v>3483</v>
      </c>
      <c r="E79" s="23" t="s">
        <v>3236</v>
      </c>
      <c r="F79" s="3" t="s">
        <v>2927</v>
      </c>
      <c r="G79" s="23" t="s">
        <v>115</v>
      </c>
      <c r="H79" s="17" t="s">
        <v>3428</v>
      </c>
      <c r="I79" s="17" t="s">
        <v>3429</v>
      </c>
      <c r="J79" s="3" t="str">
        <f t="shared" si="3"/>
        <v>621.99</v>
      </c>
    </row>
    <row r="80" spans="1:10" s="17" customFormat="1" ht="63.75" customHeight="1">
      <c r="A80" s="17" t="s">
        <v>3477</v>
      </c>
      <c r="B80" s="3" t="str">
        <f t="shared" si="2"/>
        <v>622.50</v>
      </c>
      <c r="C80" s="3">
        <v>622</v>
      </c>
      <c r="D80" s="17" t="s">
        <v>3484</v>
      </c>
      <c r="E80" s="23" t="s">
        <v>3430</v>
      </c>
      <c r="F80" s="3" t="s">
        <v>2927</v>
      </c>
      <c r="G80" s="23" t="s">
        <v>115</v>
      </c>
      <c r="H80" s="17" t="s">
        <v>3428</v>
      </c>
      <c r="I80" s="17" t="s">
        <v>3429</v>
      </c>
      <c r="J80" s="3" t="str">
        <f t="shared" si="3"/>
        <v>622.50</v>
      </c>
    </row>
    <row r="81" spans="1:10" s="17" customFormat="1" ht="63.75" customHeight="1">
      <c r="A81" s="17" t="s">
        <v>3477</v>
      </c>
      <c r="B81" s="3" t="str">
        <f t="shared" si="2"/>
        <v>622.99</v>
      </c>
      <c r="C81" s="3">
        <v>622</v>
      </c>
      <c r="D81" s="17" t="s">
        <v>3484</v>
      </c>
      <c r="E81" s="23" t="s">
        <v>3236</v>
      </c>
      <c r="F81" s="3" t="s">
        <v>2927</v>
      </c>
      <c r="G81" s="23" t="s">
        <v>115</v>
      </c>
      <c r="H81" s="17" t="s">
        <v>3428</v>
      </c>
      <c r="I81" s="17" t="s">
        <v>3429</v>
      </c>
      <c r="J81" s="3" t="str">
        <f t="shared" si="3"/>
        <v>622.99</v>
      </c>
    </row>
    <row r="82" spans="1:10" s="17" customFormat="1" ht="63.75" customHeight="1">
      <c r="A82" s="17" t="s">
        <v>3477</v>
      </c>
      <c r="B82" s="3" t="str">
        <f t="shared" si="2"/>
        <v>631.50</v>
      </c>
      <c r="C82" s="3">
        <v>631</v>
      </c>
      <c r="D82" s="17" t="s">
        <v>3485</v>
      </c>
      <c r="E82" s="23" t="s">
        <v>3430</v>
      </c>
      <c r="F82" s="3" t="s">
        <v>2927</v>
      </c>
      <c r="G82" s="23" t="s">
        <v>115</v>
      </c>
      <c r="H82" s="17" t="s">
        <v>3428</v>
      </c>
      <c r="I82" s="17" t="s">
        <v>3429</v>
      </c>
      <c r="J82" s="3" t="str">
        <f t="shared" si="3"/>
        <v>631.50</v>
      </c>
    </row>
    <row r="83" spans="1:10" s="17" customFormat="1" ht="63.75" customHeight="1">
      <c r="A83" s="17" t="s">
        <v>3477</v>
      </c>
      <c r="B83" s="3" t="str">
        <f t="shared" si="2"/>
        <v>631.99</v>
      </c>
      <c r="C83" s="3">
        <v>631</v>
      </c>
      <c r="D83" s="17" t="s">
        <v>3485</v>
      </c>
      <c r="E83" s="23" t="s">
        <v>3236</v>
      </c>
      <c r="F83" s="3" t="s">
        <v>2927</v>
      </c>
      <c r="G83" s="23" t="s">
        <v>115</v>
      </c>
      <c r="H83" s="17" t="s">
        <v>3428</v>
      </c>
      <c r="I83" s="17" t="s">
        <v>3429</v>
      </c>
      <c r="J83" s="3" t="str">
        <f t="shared" si="3"/>
        <v>631.99</v>
      </c>
    </row>
    <row r="84" spans="1:10" s="17" customFormat="1" ht="63.75" customHeight="1">
      <c r="A84" s="17" t="s">
        <v>3477</v>
      </c>
      <c r="B84" s="3" t="str">
        <f t="shared" si="2"/>
        <v>631.50</v>
      </c>
      <c r="C84" s="3">
        <v>631</v>
      </c>
      <c r="D84" s="17" t="s">
        <v>3485</v>
      </c>
      <c r="E84" s="23" t="s">
        <v>3430</v>
      </c>
      <c r="F84" s="3" t="s">
        <v>2927</v>
      </c>
      <c r="G84" s="23" t="s">
        <v>3459</v>
      </c>
      <c r="H84" s="17" t="s">
        <v>3460</v>
      </c>
      <c r="I84" s="17" t="s">
        <v>3461</v>
      </c>
      <c r="J84" s="3" t="str">
        <f t="shared" si="3"/>
        <v>631.50</v>
      </c>
    </row>
    <row r="85" spans="1:10" s="17" customFormat="1" ht="63.75" customHeight="1">
      <c r="A85" s="17" t="s">
        <v>3477</v>
      </c>
      <c r="B85" s="3" t="str">
        <f t="shared" si="2"/>
        <v>631.99</v>
      </c>
      <c r="C85" s="3">
        <v>631</v>
      </c>
      <c r="D85" s="17" t="s">
        <v>3485</v>
      </c>
      <c r="E85" s="23" t="s">
        <v>3236</v>
      </c>
      <c r="F85" s="3" t="s">
        <v>2927</v>
      </c>
      <c r="G85" s="23" t="s">
        <v>3459</v>
      </c>
      <c r="H85" s="17" t="s">
        <v>3460</v>
      </c>
      <c r="I85" s="17" t="s">
        <v>3461</v>
      </c>
      <c r="J85" s="3" t="str">
        <f t="shared" si="3"/>
        <v>631.99</v>
      </c>
    </row>
    <row r="86" spans="1:10" s="17" customFormat="1" ht="63.75" customHeight="1">
      <c r="A86" s="17" t="s">
        <v>3477</v>
      </c>
      <c r="B86" s="3" t="str">
        <f t="shared" si="2"/>
        <v>631.50</v>
      </c>
      <c r="C86" s="3">
        <v>631</v>
      </c>
      <c r="D86" s="17" t="s">
        <v>3485</v>
      </c>
      <c r="E86" s="23" t="s">
        <v>3430</v>
      </c>
      <c r="F86" s="3" t="s">
        <v>2927</v>
      </c>
      <c r="G86" s="23" t="s">
        <v>3462</v>
      </c>
      <c r="H86" s="17" t="s">
        <v>3463</v>
      </c>
      <c r="I86" s="17" t="s">
        <v>3464</v>
      </c>
      <c r="J86" s="3" t="str">
        <f t="shared" si="3"/>
        <v>631.50</v>
      </c>
    </row>
    <row r="87" spans="1:10" s="17" customFormat="1" ht="63.75" customHeight="1">
      <c r="A87" s="17" t="s">
        <v>3477</v>
      </c>
      <c r="B87" s="3" t="str">
        <f t="shared" si="2"/>
        <v>631.99</v>
      </c>
      <c r="C87" s="3">
        <v>631</v>
      </c>
      <c r="D87" s="17" t="s">
        <v>3485</v>
      </c>
      <c r="E87" s="23" t="s">
        <v>3236</v>
      </c>
      <c r="F87" s="3" t="s">
        <v>2927</v>
      </c>
      <c r="G87" s="23" t="s">
        <v>3462</v>
      </c>
      <c r="H87" s="17" t="s">
        <v>3463</v>
      </c>
      <c r="I87" s="17" t="s">
        <v>3464</v>
      </c>
      <c r="J87" s="3" t="str">
        <f t="shared" si="3"/>
        <v>631.99</v>
      </c>
    </row>
    <row r="88" spans="1:10" s="17" customFormat="1" ht="63.75" customHeight="1">
      <c r="A88" s="17" t="s">
        <v>3477</v>
      </c>
      <c r="B88" s="3" t="str">
        <f t="shared" si="2"/>
        <v>632.50</v>
      </c>
      <c r="C88" s="3">
        <v>632</v>
      </c>
      <c r="D88" s="17" t="s">
        <v>3486</v>
      </c>
      <c r="E88" s="23" t="s">
        <v>3430</v>
      </c>
      <c r="F88" s="3" t="s">
        <v>2927</v>
      </c>
      <c r="G88" s="23" t="s">
        <v>115</v>
      </c>
      <c r="H88" s="17" t="s">
        <v>3428</v>
      </c>
      <c r="I88" s="17" t="s">
        <v>3429</v>
      </c>
      <c r="J88" s="3" t="str">
        <f t="shared" si="3"/>
        <v>632.50</v>
      </c>
    </row>
    <row r="89" spans="1:10" s="17" customFormat="1" ht="63.75" customHeight="1">
      <c r="A89" s="17" t="s">
        <v>3477</v>
      </c>
      <c r="B89" s="3" t="str">
        <f t="shared" si="2"/>
        <v>632.99</v>
      </c>
      <c r="C89" s="3">
        <v>632</v>
      </c>
      <c r="D89" s="17" t="s">
        <v>3486</v>
      </c>
      <c r="E89" s="23" t="s">
        <v>3236</v>
      </c>
      <c r="F89" s="3" t="s">
        <v>2927</v>
      </c>
      <c r="G89" s="23" t="s">
        <v>115</v>
      </c>
      <c r="H89" s="17" t="s">
        <v>3428</v>
      </c>
      <c r="I89" s="17" t="s">
        <v>3429</v>
      </c>
      <c r="J89" s="3" t="str">
        <f t="shared" si="3"/>
        <v>632.99</v>
      </c>
    </row>
    <row r="90" spans="1:10" s="17" customFormat="1" ht="63.75" customHeight="1">
      <c r="A90" s="17" t="s">
        <v>3477</v>
      </c>
      <c r="B90" s="3" t="str">
        <f t="shared" si="2"/>
        <v>632.50</v>
      </c>
      <c r="C90" s="3">
        <v>632</v>
      </c>
      <c r="D90" s="17" t="s">
        <v>3486</v>
      </c>
      <c r="E90" s="23" t="s">
        <v>3430</v>
      </c>
      <c r="F90" s="3" t="s">
        <v>2927</v>
      </c>
      <c r="G90" s="23" t="s">
        <v>3466</v>
      </c>
      <c r="H90" s="17" t="s">
        <v>3467</v>
      </c>
      <c r="I90" s="17" t="s">
        <v>3468</v>
      </c>
      <c r="J90" s="3" t="str">
        <f t="shared" si="3"/>
        <v>632.50</v>
      </c>
    </row>
    <row r="91" spans="1:10" ht="80.25" customHeight="1">
      <c r="A91" s="17" t="s">
        <v>3477</v>
      </c>
      <c r="B91" s="3" t="str">
        <f t="shared" si="2"/>
        <v>632.99</v>
      </c>
      <c r="C91" s="3">
        <v>632</v>
      </c>
      <c r="D91" s="17" t="s">
        <v>3486</v>
      </c>
      <c r="E91" s="23" t="s">
        <v>3236</v>
      </c>
      <c r="F91" s="3" t="s">
        <v>2927</v>
      </c>
      <c r="G91" s="23" t="s">
        <v>3466</v>
      </c>
      <c r="H91" s="17" t="s">
        <v>3467</v>
      </c>
      <c r="I91" s="17" t="s">
        <v>3468</v>
      </c>
      <c r="J91" s="3" t="str">
        <f t="shared" si="3"/>
        <v>632.99</v>
      </c>
    </row>
    <row r="92" spans="1:10" ht="80.25" customHeight="1">
      <c r="A92" s="17" t="s">
        <v>3477</v>
      </c>
      <c r="B92" s="3" t="str">
        <f t="shared" si="2"/>
        <v>632.50</v>
      </c>
      <c r="C92" s="3">
        <v>632</v>
      </c>
      <c r="D92" s="17" t="s">
        <v>3486</v>
      </c>
      <c r="E92" s="23" t="s">
        <v>3430</v>
      </c>
      <c r="F92" s="3" t="s">
        <v>2927</v>
      </c>
      <c r="G92" s="23" t="s">
        <v>3469</v>
      </c>
      <c r="H92" s="17" t="s">
        <v>3470</v>
      </c>
      <c r="I92" s="17" t="s">
        <v>3468</v>
      </c>
      <c r="J92" s="3" t="str">
        <f t="shared" si="3"/>
        <v>632.50</v>
      </c>
    </row>
    <row r="93" spans="1:10" ht="80.25" customHeight="1">
      <c r="A93" s="17" t="s">
        <v>3477</v>
      </c>
      <c r="B93" s="3" t="str">
        <f t="shared" si="2"/>
        <v>632.99</v>
      </c>
      <c r="C93" s="3">
        <v>632</v>
      </c>
      <c r="D93" s="17" t="s">
        <v>3486</v>
      </c>
      <c r="E93" s="23" t="s">
        <v>3236</v>
      </c>
      <c r="F93" s="3" t="s">
        <v>2927</v>
      </c>
      <c r="G93" s="23" t="s">
        <v>3469</v>
      </c>
      <c r="H93" s="17" t="s">
        <v>3470</v>
      </c>
      <c r="I93" s="17" t="s">
        <v>3468</v>
      </c>
      <c r="J93" s="3" t="str">
        <f t="shared" si="3"/>
        <v>632.99</v>
      </c>
    </row>
    <row r="94" spans="1:10" ht="80.25" customHeight="1">
      <c r="A94" s="17" t="s">
        <v>3477</v>
      </c>
      <c r="B94" s="3" t="str">
        <f t="shared" si="2"/>
        <v>633.50</v>
      </c>
      <c r="C94" s="3">
        <v>633</v>
      </c>
      <c r="D94" s="17" t="s">
        <v>3487</v>
      </c>
      <c r="E94" s="23" t="s">
        <v>3430</v>
      </c>
      <c r="F94" s="3" t="s">
        <v>2927</v>
      </c>
      <c r="G94" s="23" t="s">
        <v>115</v>
      </c>
      <c r="H94" s="17" t="s">
        <v>3428</v>
      </c>
      <c r="I94" s="17" t="s">
        <v>3429</v>
      </c>
      <c r="J94" s="3" t="str">
        <f t="shared" si="3"/>
        <v>633.50</v>
      </c>
    </row>
    <row r="95" spans="1:10" ht="80.25" customHeight="1">
      <c r="A95" s="17" t="s">
        <v>3477</v>
      </c>
      <c r="B95" s="3" t="str">
        <f t="shared" si="2"/>
        <v>633.99</v>
      </c>
      <c r="C95" s="3">
        <v>633</v>
      </c>
      <c r="D95" s="17" t="s">
        <v>3487</v>
      </c>
      <c r="E95" s="23" t="s">
        <v>3236</v>
      </c>
      <c r="F95" s="3" t="s">
        <v>2927</v>
      </c>
      <c r="G95" s="23" t="s">
        <v>115</v>
      </c>
      <c r="H95" s="17" t="s">
        <v>3428</v>
      </c>
      <c r="I95" s="17" t="s">
        <v>3429</v>
      </c>
      <c r="J95" s="3" t="str">
        <f t="shared" si="3"/>
        <v>633.99</v>
      </c>
    </row>
    <row r="96" spans="1:10" ht="80.25" customHeight="1">
      <c r="A96" s="17" t="s">
        <v>3477</v>
      </c>
      <c r="B96" s="3" t="str">
        <f t="shared" si="2"/>
        <v>634.00</v>
      </c>
      <c r="C96" s="3">
        <v>634</v>
      </c>
      <c r="D96" s="17" t="s">
        <v>3488</v>
      </c>
      <c r="E96" s="23" t="s">
        <v>3426</v>
      </c>
      <c r="F96" s="3" t="s">
        <v>2927</v>
      </c>
      <c r="G96" s="23" t="s">
        <v>115</v>
      </c>
      <c r="H96" s="17" t="s">
        <v>3428</v>
      </c>
      <c r="I96" s="17" t="s">
        <v>3429</v>
      </c>
      <c r="J96" s="3" t="str">
        <f t="shared" si="3"/>
        <v>634.00</v>
      </c>
    </row>
    <row r="97" spans="1:10" ht="80.25" customHeight="1">
      <c r="A97" s="17" t="s">
        <v>3477</v>
      </c>
      <c r="B97" s="3" t="str">
        <f t="shared" si="2"/>
        <v>634.49</v>
      </c>
      <c r="C97" s="3">
        <v>634</v>
      </c>
      <c r="D97" s="17" t="s">
        <v>3488</v>
      </c>
      <c r="E97" s="23" t="s">
        <v>3120</v>
      </c>
      <c r="F97" s="3" t="s">
        <v>2927</v>
      </c>
      <c r="G97" s="23" t="s">
        <v>115</v>
      </c>
      <c r="H97" s="17" t="s">
        <v>3428</v>
      </c>
      <c r="I97" s="17" t="s">
        <v>3429</v>
      </c>
      <c r="J97" s="3" t="str">
        <f t="shared" si="3"/>
        <v>634.49</v>
      </c>
    </row>
    <row r="98" spans="1:10" ht="80.25" customHeight="1">
      <c r="A98" s="17" t="s">
        <v>3477</v>
      </c>
      <c r="B98" s="3" t="str">
        <f t="shared" si="2"/>
        <v>635.00</v>
      </c>
      <c r="C98" s="3">
        <v>635</v>
      </c>
      <c r="D98" s="17" t="s">
        <v>3489</v>
      </c>
      <c r="E98" s="23" t="s">
        <v>3426</v>
      </c>
      <c r="F98" s="3" t="s">
        <v>2927</v>
      </c>
      <c r="G98" s="23" t="s">
        <v>115</v>
      </c>
      <c r="H98" s="17" t="s">
        <v>3428</v>
      </c>
      <c r="I98" s="17" t="s">
        <v>3429</v>
      </c>
      <c r="J98" s="3" t="str">
        <f t="shared" si="3"/>
        <v>635.00</v>
      </c>
    </row>
    <row r="99" spans="1:10" ht="80.25" customHeight="1">
      <c r="A99" s="17" t="s">
        <v>3477</v>
      </c>
      <c r="B99" s="3" t="str">
        <f t="shared" si="2"/>
        <v>635.49</v>
      </c>
      <c r="C99" s="3">
        <v>635</v>
      </c>
      <c r="D99" s="17" t="s">
        <v>3489</v>
      </c>
      <c r="E99" s="23" t="s">
        <v>3120</v>
      </c>
      <c r="F99" s="3" t="s">
        <v>2927</v>
      </c>
      <c r="G99" s="23" t="s">
        <v>115</v>
      </c>
      <c r="H99" s="17" t="s">
        <v>3428</v>
      </c>
      <c r="I99" s="17" t="s">
        <v>3429</v>
      </c>
      <c r="J99" s="3" t="str">
        <f t="shared" si="3"/>
        <v>635.49</v>
      </c>
    </row>
    <row r="100" spans="1:10" ht="80.25" customHeight="1">
      <c r="A100" s="17" t="s">
        <v>3477</v>
      </c>
      <c r="B100" s="3" t="str">
        <f t="shared" si="2"/>
        <v>635.99</v>
      </c>
      <c r="C100" s="3">
        <v>635</v>
      </c>
      <c r="D100" s="17" t="s">
        <v>3489</v>
      </c>
      <c r="E100" s="23" t="s">
        <v>3236</v>
      </c>
      <c r="F100" s="3" t="s">
        <v>2927</v>
      </c>
      <c r="G100" s="23" t="s">
        <v>115</v>
      </c>
      <c r="H100" s="17" t="s">
        <v>3428</v>
      </c>
      <c r="I100" s="17" t="s">
        <v>3429</v>
      </c>
      <c r="J100" s="3" t="str">
        <f t="shared" si="3"/>
        <v>635.99</v>
      </c>
    </row>
    <row r="101" spans="1:10" ht="80.25" customHeight="1">
      <c r="A101" s="17" t="s">
        <v>3477</v>
      </c>
      <c r="B101" s="3" t="str">
        <f t="shared" si="2"/>
        <v>636.50</v>
      </c>
      <c r="C101" s="3">
        <v>636</v>
      </c>
      <c r="D101" s="17" t="s">
        <v>3490</v>
      </c>
      <c r="E101" s="23" t="s">
        <v>3430</v>
      </c>
      <c r="F101" s="3" t="s">
        <v>2927</v>
      </c>
      <c r="G101" s="23" t="s">
        <v>115</v>
      </c>
      <c r="H101" s="17" t="s">
        <v>3428</v>
      </c>
      <c r="I101" s="17" t="s">
        <v>3429</v>
      </c>
      <c r="J101" s="3" t="str">
        <f t="shared" si="3"/>
        <v>636.50</v>
      </c>
    </row>
    <row r="102" spans="1:10" ht="80.25" customHeight="1">
      <c r="A102" s="17" t="s">
        <v>3477</v>
      </c>
      <c r="B102" s="3" t="str">
        <f t="shared" si="2"/>
        <v>636.99</v>
      </c>
      <c r="C102" s="3">
        <v>636</v>
      </c>
      <c r="D102" s="17" t="s">
        <v>3490</v>
      </c>
      <c r="E102" s="23" t="s">
        <v>3236</v>
      </c>
      <c r="F102" s="3" t="s">
        <v>2927</v>
      </c>
      <c r="G102" s="23" t="s">
        <v>115</v>
      </c>
      <c r="H102" s="17" t="s">
        <v>3428</v>
      </c>
      <c r="I102" s="17" t="s">
        <v>3429</v>
      </c>
      <c r="J102" s="3" t="str">
        <f t="shared" si="3"/>
        <v>636.99</v>
      </c>
    </row>
    <row r="103" spans="1:10" ht="80.25" customHeight="1">
      <c r="A103" s="17" t="s">
        <v>3477</v>
      </c>
      <c r="B103" s="3" t="str">
        <f t="shared" si="2"/>
        <v>659.50</v>
      </c>
      <c r="C103" s="3">
        <v>659</v>
      </c>
      <c r="D103" s="17" t="s">
        <v>3491</v>
      </c>
      <c r="E103" s="23" t="s">
        <v>3430</v>
      </c>
      <c r="F103" s="3" t="s">
        <v>2927</v>
      </c>
      <c r="G103" s="23" t="s">
        <v>115</v>
      </c>
      <c r="H103" s="17" t="s">
        <v>3428</v>
      </c>
      <c r="I103" s="17" t="s">
        <v>3429</v>
      </c>
      <c r="J103" s="3" t="str">
        <f t="shared" si="3"/>
        <v>659.50</v>
      </c>
    </row>
    <row r="104" spans="1:10" ht="80.25" customHeight="1">
      <c r="A104" s="17" t="s">
        <v>3477</v>
      </c>
      <c r="B104" s="3" t="str">
        <f t="shared" si="2"/>
        <v>659.99</v>
      </c>
      <c r="C104" s="3">
        <v>659</v>
      </c>
      <c r="D104" s="17" t="s">
        <v>3491</v>
      </c>
      <c r="E104" s="23" t="s">
        <v>3236</v>
      </c>
      <c r="F104" s="3" t="s">
        <v>2927</v>
      </c>
      <c r="G104" s="23" t="s">
        <v>115</v>
      </c>
      <c r="H104" s="17" t="s">
        <v>3428</v>
      </c>
      <c r="I104" s="17" t="s">
        <v>3429</v>
      </c>
      <c r="J104" s="3" t="str">
        <f t="shared" si="3"/>
        <v>659.99</v>
      </c>
    </row>
    <row r="105" spans="1:10" ht="80.25" customHeight="1">
      <c r="A105" s="17" t="s">
        <v>3492</v>
      </c>
      <c r="B105" s="3" t="str">
        <f t="shared" si="2"/>
        <v>660.50</v>
      </c>
      <c r="C105" s="3">
        <v>660</v>
      </c>
      <c r="D105" s="17" t="s">
        <v>3493</v>
      </c>
      <c r="E105" s="23" t="s">
        <v>3430</v>
      </c>
      <c r="F105" s="3" t="s">
        <v>2902</v>
      </c>
      <c r="G105" s="23" t="s">
        <v>115</v>
      </c>
      <c r="H105" s="17" t="s">
        <v>3428</v>
      </c>
      <c r="I105" s="17" t="s">
        <v>3429</v>
      </c>
      <c r="J105" s="3" t="str">
        <f t="shared" si="3"/>
        <v>660.50</v>
      </c>
    </row>
    <row r="106" spans="1:10" ht="80.25" customHeight="1">
      <c r="A106" s="17" t="s">
        <v>3492</v>
      </c>
      <c r="B106" s="3" t="str">
        <f t="shared" si="2"/>
        <v>660.99</v>
      </c>
      <c r="C106" s="3">
        <v>660</v>
      </c>
      <c r="D106" s="17" t="s">
        <v>3493</v>
      </c>
      <c r="E106" s="23" t="s">
        <v>3236</v>
      </c>
      <c r="F106" s="3" t="s">
        <v>2902</v>
      </c>
      <c r="G106" s="23" t="s">
        <v>115</v>
      </c>
      <c r="H106" s="17" t="s">
        <v>3428</v>
      </c>
      <c r="I106" s="17" t="s">
        <v>3429</v>
      </c>
      <c r="J106" s="3" t="str">
        <f t="shared" si="3"/>
        <v>660.99</v>
      </c>
    </row>
    <row r="107" spans="1:10" ht="80.25" customHeight="1">
      <c r="A107" s="17" t="s">
        <v>3492</v>
      </c>
      <c r="B107" s="3" t="str">
        <f t="shared" si="2"/>
        <v>661.50</v>
      </c>
      <c r="C107" s="3">
        <v>661</v>
      </c>
      <c r="D107" s="17" t="s">
        <v>3494</v>
      </c>
      <c r="E107" s="23" t="s">
        <v>3430</v>
      </c>
      <c r="F107" s="3" t="s">
        <v>2902</v>
      </c>
      <c r="G107" s="23" t="s">
        <v>115</v>
      </c>
      <c r="H107" s="17" t="s">
        <v>3428</v>
      </c>
      <c r="I107" s="17" t="s">
        <v>3429</v>
      </c>
      <c r="J107" s="3" t="str">
        <f t="shared" si="3"/>
        <v>661.50</v>
      </c>
    </row>
    <row r="108" spans="1:10" ht="80.25" customHeight="1">
      <c r="A108" s="17" t="s">
        <v>3492</v>
      </c>
      <c r="B108" s="3" t="str">
        <f t="shared" si="2"/>
        <v>661.99</v>
      </c>
      <c r="C108" s="3">
        <v>661</v>
      </c>
      <c r="D108" s="17" t="s">
        <v>3494</v>
      </c>
      <c r="E108" s="23" t="s">
        <v>3236</v>
      </c>
      <c r="F108" s="3" t="s">
        <v>2902</v>
      </c>
      <c r="G108" s="23" t="s">
        <v>115</v>
      </c>
      <c r="H108" s="17" t="s">
        <v>3428</v>
      </c>
      <c r="I108" s="17" t="s">
        <v>3429</v>
      </c>
      <c r="J108" s="3" t="str">
        <f t="shared" si="3"/>
        <v>661.99</v>
      </c>
    </row>
    <row r="109" spans="1:10" ht="80.25" customHeight="1">
      <c r="A109" s="17" t="s">
        <v>3492</v>
      </c>
      <c r="B109" s="3" t="str">
        <f t="shared" si="2"/>
        <v>662.50</v>
      </c>
      <c r="C109" s="3">
        <v>662</v>
      </c>
      <c r="D109" s="17" t="s">
        <v>3495</v>
      </c>
      <c r="E109" s="23" t="s">
        <v>3430</v>
      </c>
      <c r="F109" s="3" t="s">
        <v>2902</v>
      </c>
      <c r="G109" s="23" t="s">
        <v>115</v>
      </c>
      <c r="H109" s="17" t="s">
        <v>3428</v>
      </c>
      <c r="I109" s="17" t="s">
        <v>3429</v>
      </c>
      <c r="J109" s="3" t="str">
        <f t="shared" si="3"/>
        <v>662.50</v>
      </c>
    </row>
    <row r="110" spans="1:10" ht="80.25" customHeight="1">
      <c r="A110" s="17" t="s">
        <v>3492</v>
      </c>
      <c r="B110" s="3" t="str">
        <f t="shared" si="2"/>
        <v>662.99</v>
      </c>
      <c r="C110" s="3">
        <v>662</v>
      </c>
      <c r="D110" s="17" t="s">
        <v>3495</v>
      </c>
      <c r="E110" s="23" t="s">
        <v>3236</v>
      </c>
      <c r="F110" s="3" t="s">
        <v>2902</v>
      </c>
      <c r="G110" s="23" t="s">
        <v>115</v>
      </c>
      <c r="H110" s="17" t="s">
        <v>3428</v>
      </c>
      <c r="I110" s="17" t="s">
        <v>3429</v>
      </c>
      <c r="J110" s="3" t="str">
        <f t="shared" si="3"/>
        <v>662.99</v>
      </c>
    </row>
    <row r="111" spans="1:10" ht="80.25" customHeight="1">
      <c r="A111" s="17" t="s">
        <v>3492</v>
      </c>
      <c r="B111" s="3" t="str">
        <f t="shared" si="2"/>
        <v>665.50</v>
      </c>
      <c r="C111" s="3">
        <v>665</v>
      </c>
      <c r="D111" s="17" t="s">
        <v>3496</v>
      </c>
      <c r="E111" s="23" t="s">
        <v>3430</v>
      </c>
      <c r="F111" s="3" t="s">
        <v>2902</v>
      </c>
      <c r="G111" s="23" t="s">
        <v>115</v>
      </c>
      <c r="H111" s="17" t="s">
        <v>3428</v>
      </c>
      <c r="I111" s="17" t="s">
        <v>3429</v>
      </c>
      <c r="J111" s="3" t="str">
        <f t="shared" si="3"/>
        <v>665.50</v>
      </c>
    </row>
    <row r="112" spans="1:10" ht="80.25" customHeight="1">
      <c r="A112" s="17" t="s">
        <v>3492</v>
      </c>
      <c r="B112" s="3" t="str">
        <f t="shared" si="2"/>
        <v>665.99</v>
      </c>
      <c r="C112" s="3">
        <v>665</v>
      </c>
      <c r="D112" s="17" t="s">
        <v>3496</v>
      </c>
      <c r="E112" s="23" t="s">
        <v>3236</v>
      </c>
      <c r="F112" s="3" t="s">
        <v>2902</v>
      </c>
      <c r="G112" s="23" t="s">
        <v>115</v>
      </c>
      <c r="H112" s="17" t="s">
        <v>3428</v>
      </c>
      <c r="I112" s="17" t="s">
        <v>3429</v>
      </c>
      <c r="J112" s="3" t="str">
        <f t="shared" si="3"/>
        <v>665.99</v>
      </c>
    </row>
    <row r="113" spans="1:10" ht="80.25" customHeight="1">
      <c r="A113" s="17" t="s">
        <v>3492</v>
      </c>
      <c r="B113" s="3" t="str">
        <f t="shared" si="2"/>
        <v>665.50</v>
      </c>
      <c r="C113" s="3">
        <v>665</v>
      </c>
      <c r="D113" s="17" t="s">
        <v>3496</v>
      </c>
      <c r="E113" s="23" t="s">
        <v>3430</v>
      </c>
      <c r="F113" s="3" t="s">
        <v>2902</v>
      </c>
      <c r="G113" s="23" t="s">
        <v>3459</v>
      </c>
      <c r="H113" s="17" t="s">
        <v>3460</v>
      </c>
      <c r="I113" s="17" t="s">
        <v>3461</v>
      </c>
      <c r="J113" s="3" t="str">
        <f t="shared" si="3"/>
        <v>665.50</v>
      </c>
    </row>
    <row r="114" spans="1:10" ht="80.25" customHeight="1">
      <c r="A114" s="17" t="s">
        <v>3492</v>
      </c>
      <c r="B114" s="3" t="str">
        <f t="shared" si="2"/>
        <v>665.99</v>
      </c>
      <c r="C114" s="3">
        <v>665</v>
      </c>
      <c r="D114" s="17" t="s">
        <v>3496</v>
      </c>
      <c r="E114" s="23" t="s">
        <v>3236</v>
      </c>
      <c r="F114" s="3" t="s">
        <v>2902</v>
      </c>
      <c r="G114" s="23" t="s">
        <v>3459</v>
      </c>
      <c r="H114" s="17" t="s">
        <v>3460</v>
      </c>
      <c r="I114" s="17" t="s">
        <v>3461</v>
      </c>
      <c r="J114" s="3" t="str">
        <f t="shared" si="3"/>
        <v>665.99</v>
      </c>
    </row>
    <row r="115" spans="1:10" ht="80.25" customHeight="1">
      <c r="A115" s="17" t="s">
        <v>3492</v>
      </c>
      <c r="B115" s="3" t="str">
        <f t="shared" si="2"/>
        <v>665.50</v>
      </c>
      <c r="C115" s="3">
        <v>665</v>
      </c>
      <c r="D115" s="17" t="s">
        <v>3496</v>
      </c>
      <c r="E115" s="23" t="s">
        <v>3430</v>
      </c>
      <c r="F115" s="3" t="s">
        <v>2902</v>
      </c>
      <c r="G115" s="23" t="s">
        <v>3462</v>
      </c>
      <c r="H115" s="17" t="s">
        <v>3463</v>
      </c>
      <c r="I115" s="17" t="s">
        <v>3464</v>
      </c>
      <c r="J115" s="3" t="str">
        <f t="shared" si="3"/>
        <v>665.50</v>
      </c>
    </row>
    <row r="116" spans="1:10" ht="60">
      <c r="A116" s="17" t="s">
        <v>3492</v>
      </c>
      <c r="B116" s="3" t="str">
        <f t="shared" si="2"/>
        <v>665.99</v>
      </c>
      <c r="C116" s="3">
        <v>665</v>
      </c>
      <c r="D116" s="17" t="s">
        <v>3496</v>
      </c>
      <c r="E116" s="23" t="s">
        <v>3236</v>
      </c>
      <c r="F116" s="3" t="s">
        <v>2902</v>
      </c>
      <c r="G116" s="23" t="s">
        <v>3462</v>
      </c>
      <c r="H116" s="17" t="s">
        <v>3463</v>
      </c>
      <c r="I116" s="17" t="s">
        <v>3464</v>
      </c>
      <c r="J116" s="3" t="str">
        <f t="shared" si="3"/>
        <v>665.99</v>
      </c>
    </row>
    <row r="117" spans="1:10" ht="75">
      <c r="A117" s="17" t="s">
        <v>3492</v>
      </c>
      <c r="B117" s="3" t="str">
        <f t="shared" si="2"/>
        <v>665.50</v>
      </c>
      <c r="C117" s="3">
        <v>665</v>
      </c>
      <c r="D117" s="17" t="s">
        <v>3496</v>
      </c>
      <c r="E117" s="23" t="s">
        <v>3430</v>
      </c>
      <c r="F117" s="3" t="s">
        <v>2902</v>
      </c>
      <c r="G117" s="23" t="s">
        <v>3466</v>
      </c>
      <c r="H117" s="17" t="s">
        <v>3467</v>
      </c>
      <c r="I117" s="17" t="s">
        <v>3468</v>
      </c>
      <c r="J117" s="3" t="str">
        <f t="shared" si="3"/>
        <v>665.50</v>
      </c>
    </row>
    <row r="118" spans="1:10" ht="75">
      <c r="A118" s="17" t="s">
        <v>3492</v>
      </c>
      <c r="B118" s="3" t="str">
        <f t="shared" si="2"/>
        <v>665.99</v>
      </c>
      <c r="C118" s="3">
        <v>665</v>
      </c>
      <c r="D118" s="17" t="s">
        <v>3496</v>
      </c>
      <c r="E118" s="23" t="s">
        <v>3236</v>
      </c>
      <c r="F118" s="3" t="s">
        <v>2902</v>
      </c>
      <c r="G118" s="23" t="s">
        <v>3466</v>
      </c>
      <c r="H118" s="17" t="s">
        <v>3467</v>
      </c>
      <c r="I118" s="17" t="s">
        <v>3468</v>
      </c>
      <c r="J118" s="3" t="str">
        <f t="shared" si="3"/>
        <v>665.99</v>
      </c>
    </row>
    <row r="119" spans="1:10" ht="75">
      <c r="A119" s="17" t="s">
        <v>3492</v>
      </c>
      <c r="B119" s="3" t="str">
        <f t="shared" si="2"/>
        <v>665.50</v>
      </c>
      <c r="C119" s="3">
        <v>665</v>
      </c>
      <c r="D119" s="17" t="s">
        <v>3496</v>
      </c>
      <c r="E119" s="23" t="s">
        <v>3430</v>
      </c>
      <c r="F119" s="3" t="s">
        <v>2902</v>
      </c>
      <c r="G119" s="23" t="s">
        <v>3469</v>
      </c>
      <c r="H119" s="17" t="s">
        <v>3470</v>
      </c>
      <c r="I119" s="17" t="s">
        <v>3468</v>
      </c>
      <c r="J119" s="3" t="str">
        <f t="shared" si="3"/>
        <v>665.50</v>
      </c>
    </row>
    <row r="120" spans="1:10" ht="75">
      <c r="A120" s="17" t="s">
        <v>3492</v>
      </c>
      <c r="B120" s="3" t="str">
        <f t="shared" si="2"/>
        <v>665.99</v>
      </c>
      <c r="C120" s="3">
        <v>665</v>
      </c>
      <c r="D120" s="17" t="s">
        <v>3496</v>
      </c>
      <c r="E120" s="23" t="s">
        <v>3236</v>
      </c>
      <c r="F120" s="3" t="s">
        <v>2902</v>
      </c>
      <c r="G120" s="23" t="s">
        <v>3469</v>
      </c>
      <c r="H120" s="17" t="s">
        <v>3470</v>
      </c>
      <c r="I120" s="17" t="s">
        <v>3468</v>
      </c>
      <c r="J120" s="3" t="str">
        <f t="shared" si="3"/>
        <v>665.99</v>
      </c>
    </row>
    <row r="121" spans="1:10" ht="60">
      <c r="A121" s="17" t="s">
        <v>3492</v>
      </c>
      <c r="B121" s="3" t="str">
        <f t="shared" si="2"/>
        <v>669.50</v>
      </c>
      <c r="C121" s="3">
        <v>669</v>
      </c>
      <c r="D121" s="17" t="s">
        <v>3497</v>
      </c>
      <c r="E121" s="23" t="s">
        <v>3430</v>
      </c>
      <c r="F121" s="3" t="s">
        <v>2902</v>
      </c>
      <c r="G121" s="23" t="s">
        <v>115</v>
      </c>
      <c r="H121" s="17" t="s">
        <v>3428</v>
      </c>
      <c r="I121" s="17" t="s">
        <v>3429</v>
      </c>
      <c r="J121" s="3" t="str">
        <f t="shared" si="3"/>
        <v>669.50</v>
      </c>
    </row>
    <row r="122" spans="1:10" ht="66.75" customHeight="1">
      <c r="A122" s="17" t="s">
        <v>3492</v>
      </c>
      <c r="B122" s="3" t="str">
        <f t="shared" si="2"/>
        <v>669.99</v>
      </c>
      <c r="C122" s="3">
        <v>669</v>
      </c>
      <c r="D122" s="17" t="s">
        <v>3497</v>
      </c>
      <c r="E122" s="23" t="s">
        <v>3236</v>
      </c>
      <c r="F122" s="3" t="s">
        <v>2902</v>
      </c>
      <c r="G122" s="23" t="s">
        <v>115</v>
      </c>
      <c r="H122" s="17" t="s">
        <v>3428</v>
      </c>
      <c r="I122" s="17" t="s">
        <v>3429</v>
      </c>
      <c r="J122" s="3" t="str">
        <f t="shared" si="3"/>
        <v>669.99</v>
      </c>
    </row>
    <row r="123" spans="1:10" ht="60.75" customHeight="1">
      <c r="A123" s="17" t="s">
        <v>3498</v>
      </c>
      <c r="B123" s="3" t="str">
        <f t="shared" si="2"/>
        <v>700.00</v>
      </c>
      <c r="C123" s="3">
        <v>700</v>
      </c>
      <c r="D123" s="17" t="s">
        <v>3499</v>
      </c>
      <c r="E123" s="23" t="s">
        <v>3426</v>
      </c>
      <c r="F123" s="3" t="s">
        <v>3427</v>
      </c>
      <c r="G123" s="23" t="s">
        <v>115</v>
      </c>
      <c r="H123" s="17" t="s">
        <v>3428</v>
      </c>
      <c r="I123" s="17" t="s">
        <v>3429</v>
      </c>
      <c r="J123" s="3" t="str">
        <f t="shared" si="3"/>
        <v>700.00</v>
      </c>
    </row>
    <row r="124" spans="1:10" ht="48" customHeight="1">
      <c r="A124" s="17" t="s">
        <v>3498</v>
      </c>
      <c r="B124" s="3" t="str">
        <f t="shared" si="2"/>
        <v>700.49</v>
      </c>
      <c r="C124" s="3">
        <v>700</v>
      </c>
      <c r="D124" s="17" t="s">
        <v>3499</v>
      </c>
      <c r="E124" s="23" t="s">
        <v>3120</v>
      </c>
      <c r="F124" s="3" t="s">
        <v>3427</v>
      </c>
      <c r="G124" s="23" t="s">
        <v>115</v>
      </c>
      <c r="H124" s="17" t="s">
        <v>3428</v>
      </c>
      <c r="I124" s="17" t="s">
        <v>3429</v>
      </c>
      <c r="J124" s="3" t="str">
        <f t="shared" si="3"/>
        <v>700.49</v>
      </c>
    </row>
    <row r="125" spans="1:10" ht="48" customHeight="1">
      <c r="A125" s="17" t="s">
        <v>3498</v>
      </c>
      <c r="B125" s="3" t="str">
        <f t="shared" si="2"/>
        <v>700.50</v>
      </c>
      <c r="C125" s="3">
        <v>700</v>
      </c>
      <c r="D125" s="17" t="s">
        <v>3499</v>
      </c>
      <c r="E125" s="23" t="s">
        <v>3430</v>
      </c>
      <c r="F125" s="3" t="s">
        <v>3427</v>
      </c>
      <c r="G125" s="23" t="s">
        <v>115</v>
      </c>
      <c r="H125" s="17" t="s">
        <v>3428</v>
      </c>
      <c r="I125" s="17" t="s">
        <v>3429</v>
      </c>
      <c r="J125" s="3" t="str">
        <f t="shared" si="3"/>
        <v>700.50</v>
      </c>
    </row>
    <row r="126" spans="1:10" ht="48" customHeight="1">
      <c r="A126" s="17" t="s">
        <v>3498</v>
      </c>
      <c r="B126" s="3" t="str">
        <f t="shared" si="2"/>
        <v>700.99</v>
      </c>
      <c r="C126" s="3">
        <v>700</v>
      </c>
      <c r="D126" s="17" t="s">
        <v>3499</v>
      </c>
      <c r="E126" s="23" t="s">
        <v>3236</v>
      </c>
      <c r="F126" s="3" t="s">
        <v>3427</v>
      </c>
      <c r="G126" s="23" t="s">
        <v>115</v>
      </c>
      <c r="H126" s="17" t="s">
        <v>3428</v>
      </c>
      <c r="I126" s="17" t="s">
        <v>3429</v>
      </c>
      <c r="J126" s="3" t="str">
        <f t="shared" si="3"/>
        <v>700.99</v>
      </c>
    </row>
    <row r="127" spans="1:10" ht="60">
      <c r="A127" s="17" t="s">
        <v>3498</v>
      </c>
      <c r="B127" s="3" t="str">
        <f t="shared" si="2"/>
        <v>700.00</v>
      </c>
      <c r="C127" s="3">
        <v>700</v>
      </c>
      <c r="D127" s="17" t="s">
        <v>3499</v>
      </c>
      <c r="E127" s="23" t="s">
        <v>3426</v>
      </c>
      <c r="F127" s="3" t="s">
        <v>3427</v>
      </c>
      <c r="G127" s="23" t="s">
        <v>3459</v>
      </c>
      <c r="H127" s="17" t="s">
        <v>3460</v>
      </c>
      <c r="I127" s="17" t="s">
        <v>3461</v>
      </c>
      <c r="J127" s="3" t="str">
        <f t="shared" si="3"/>
        <v>700.00</v>
      </c>
    </row>
    <row r="128" spans="1:10" ht="60">
      <c r="A128" s="17" t="s">
        <v>3498</v>
      </c>
      <c r="B128" s="3" t="str">
        <f t="shared" si="2"/>
        <v>700.49</v>
      </c>
      <c r="C128" s="3">
        <v>700</v>
      </c>
      <c r="D128" s="17" t="s">
        <v>3499</v>
      </c>
      <c r="E128" s="23" t="s">
        <v>3120</v>
      </c>
      <c r="F128" s="3" t="s">
        <v>3427</v>
      </c>
      <c r="G128" s="23" t="s">
        <v>3459</v>
      </c>
      <c r="H128" s="17" t="s">
        <v>3460</v>
      </c>
      <c r="I128" s="17" t="s">
        <v>3461</v>
      </c>
      <c r="J128" s="3" t="str">
        <f t="shared" si="3"/>
        <v>700.49</v>
      </c>
    </row>
    <row r="129" spans="1:10" ht="60">
      <c r="A129" s="17" t="s">
        <v>3498</v>
      </c>
      <c r="B129" s="3" t="str">
        <f t="shared" si="2"/>
        <v>700.50</v>
      </c>
      <c r="C129" s="3">
        <v>700</v>
      </c>
      <c r="D129" s="17" t="s">
        <v>3499</v>
      </c>
      <c r="E129" s="23" t="s">
        <v>3430</v>
      </c>
      <c r="F129" s="3" t="s">
        <v>3427</v>
      </c>
      <c r="G129" s="23" t="s">
        <v>3459</v>
      </c>
      <c r="H129" s="17" t="s">
        <v>3460</v>
      </c>
      <c r="I129" s="17" t="s">
        <v>3461</v>
      </c>
      <c r="J129" s="3" t="str">
        <f t="shared" si="3"/>
        <v>700.50</v>
      </c>
    </row>
    <row r="130" spans="1:10" ht="60">
      <c r="A130" s="17" t="s">
        <v>3498</v>
      </c>
      <c r="B130" s="3" t="str">
        <f t="shared" si="2"/>
        <v>700.99</v>
      </c>
      <c r="C130" s="3">
        <v>700</v>
      </c>
      <c r="D130" s="17" t="s">
        <v>3499</v>
      </c>
      <c r="E130" s="23" t="s">
        <v>3236</v>
      </c>
      <c r="F130" s="3" t="s">
        <v>3427</v>
      </c>
      <c r="G130" s="23" t="s">
        <v>3459</v>
      </c>
      <c r="H130" s="17" t="s">
        <v>3460</v>
      </c>
      <c r="I130" s="17" t="s">
        <v>3461</v>
      </c>
      <c r="J130" s="3" t="str">
        <f t="shared" si="3"/>
        <v>700.99</v>
      </c>
    </row>
    <row r="131" spans="1:10" ht="60">
      <c r="A131" s="17" t="s">
        <v>3498</v>
      </c>
      <c r="B131" s="3" t="str">
        <f t="shared" ref="B131:B194" si="4">_xlfn.CONCAT(C131,".",E131)</f>
        <v>700.00</v>
      </c>
      <c r="C131" s="3">
        <v>700</v>
      </c>
      <c r="D131" s="17" t="s">
        <v>3499</v>
      </c>
      <c r="E131" s="23" t="s">
        <v>3426</v>
      </c>
      <c r="F131" s="3" t="s">
        <v>3427</v>
      </c>
      <c r="G131" s="23" t="s">
        <v>3462</v>
      </c>
      <c r="H131" s="17" t="s">
        <v>3463</v>
      </c>
      <c r="I131" s="17" t="s">
        <v>3464</v>
      </c>
      <c r="J131" s="3" t="str">
        <f t="shared" ref="J131:J194" si="5">_xlfn.CONCAT(C131,".",E131)</f>
        <v>700.00</v>
      </c>
    </row>
    <row r="132" spans="1:10" ht="60">
      <c r="A132" s="17" t="s">
        <v>3498</v>
      </c>
      <c r="B132" s="3" t="str">
        <f t="shared" si="4"/>
        <v>700.49</v>
      </c>
      <c r="C132" s="3">
        <v>700</v>
      </c>
      <c r="D132" s="17" t="s">
        <v>3499</v>
      </c>
      <c r="E132" s="23" t="s">
        <v>3120</v>
      </c>
      <c r="F132" s="3" t="s">
        <v>3427</v>
      </c>
      <c r="G132" s="23" t="s">
        <v>3462</v>
      </c>
      <c r="H132" s="17" t="s">
        <v>3463</v>
      </c>
      <c r="I132" s="17" t="s">
        <v>3464</v>
      </c>
      <c r="J132" s="3" t="str">
        <f t="shared" si="5"/>
        <v>700.49</v>
      </c>
    </row>
    <row r="133" spans="1:10" ht="60">
      <c r="A133" s="17" t="s">
        <v>3498</v>
      </c>
      <c r="B133" s="3" t="str">
        <f t="shared" si="4"/>
        <v>700.50</v>
      </c>
      <c r="C133" s="3">
        <v>700</v>
      </c>
      <c r="D133" s="17" t="s">
        <v>3499</v>
      </c>
      <c r="E133" s="23" t="s">
        <v>3430</v>
      </c>
      <c r="F133" s="3" t="s">
        <v>3427</v>
      </c>
      <c r="G133" s="23" t="s">
        <v>3462</v>
      </c>
      <c r="H133" s="17" t="s">
        <v>3463</v>
      </c>
      <c r="I133" s="17" t="s">
        <v>3464</v>
      </c>
      <c r="J133" s="3" t="str">
        <f t="shared" si="5"/>
        <v>700.50</v>
      </c>
    </row>
    <row r="134" spans="1:10" ht="60">
      <c r="A134" s="17" t="s">
        <v>3498</v>
      </c>
      <c r="B134" s="3" t="str">
        <f t="shared" si="4"/>
        <v>700.99</v>
      </c>
      <c r="C134" s="3">
        <v>700</v>
      </c>
      <c r="D134" s="17" t="s">
        <v>3499</v>
      </c>
      <c r="E134" s="23" t="s">
        <v>3236</v>
      </c>
      <c r="F134" s="3" t="s">
        <v>3427</v>
      </c>
      <c r="G134" s="23" t="s">
        <v>3462</v>
      </c>
      <c r="H134" s="17" t="s">
        <v>3463</v>
      </c>
      <c r="I134" s="17" t="s">
        <v>3464</v>
      </c>
      <c r="J134" s="3" t="str">
        <f t="shared" si="5"/>
        <v>700.99</v>
      </c>
    </row>
    <row r="135" spans="1:10" ht="60">
      <c r="A135" s="17" t="s">
        <v>3498</v>
      </c>
      <c r="B135" s="3" t="str">
        <f t="shared" si="4"/>
        <v>701.00</v>
      </c>
      <c r="C135" s="3">
        <v>701</v>
      </c>
      <c r="D135" s="17" t="s">
        <v>3500</v>
      </c>
      <c r="E135" s="23" t="s">
        <v>3426</v>
      </c>
      <c r="F135" s="3" t="s">
        <v>3427</v>
      </c>
      <c r="G135" s="23" t="s">
        <v>115</v>
      </c>
      <c r="H135" s="17" t="s">
        <v>3428</v>
      </c>
      <c r="I135" s="17" t="s">
        <v>3429</v>
      </c>
      <c r="J135" s="3" t="str">
        <f t="shared" si="5"/>
        <v>701.00</v>
      </c>
    </row>
    <row r="136" spans="1:10" ht="60">
      <c r="A136" s="17" t="s">
        <v>3498</v>
      </c>
      <c r="B136" s="3" t="str">
        <f t="shared" si="4"/>
        <v>701.49</v>
      </c>
      <c r="C136" s="3">
        <v>701</v>
      </c>
      <c r="D136" s="17" t="s">
        <v>3500</v>
      </c>
      <c r="E136" s="23" t="s">
        <v>3120</v>
      </c>
      <c r="F136" s="3" t="s">
        <v>3427</v>
      </c>
      <c r="G136" s="23" t="s">
        <v>115</v>
      </c>
      <c r="H136" s="17" t="s">
        <v>3428</v>
      </c>
      <c r="I136" s="17" t="s">
        <v>3429</v>
      </c>
      <c r="J136" s="3" t="str">
        <f t="shared" si="5"/>
        <v>701.49</v>
      </c>
    </row>
    <row r="137" spans="1:10" ht="60">
      <c r="A137" s="17" t="s">
        <v>3498</v>
      </c>
      <c r="B137" s="3" t="str">
        <f t="shared" si="4"/>
        <v>701.50</v>
      </c>
      <c r="C137" s="3">
        <v>701</v>
      </c>
      <c r="D137" s="17" t="s">
        <v>3500</v>
      </c>
      <c r="E137" s="23" t="s">
        <v>3430</v>
      </c>
      <c r="F137" s="3" t="s">
        <v>3427</v>
      </c>
      <c r="G137" s="23" t="s">
        <v>115</v>
      </c>
      <c r="H137" s="17" t="s">
        <v>3428</v>
      </c>
      <c r="I137" s="17" t="s">
        <v>3429</v>
      </c>
      <c r="J137" s="3" t="str">
        <f t="shared" si="5"/>
        <v>701.50</v>
      </c>
    </row>
    <row r="138" spans="1:10" ht="60">
      <c r="A138" s="17" t="s">
        <v>3498</v>
      </c>
      <c r="B138" s="3" t="str">
        <f t="shared" si="4"/>
        <v>701.99</v>
      </c>
      <c r="C138" s="3">
        <v>701</v>
      </c>
      <c r="D138" s="17" t="s">
        <v>3500</v>
      </c>
      <c r="E138" s="23" t="s">
        <v>3236</v>
      </c>
      <c r="F138" s="3" t="s">
        <v>3427</v>
      </c>
      <c r="G138" s="23" t="s">
        <v>115</v>
      </c>
      <c r="H138" s="17" t="s">
        <v>3428</v>
      </c>
      <c r="I138" s="17" t="s">
        <v>3429</v>
      </c>
      <c r="J138" s="3" t="str">
        <f t="shared" si="5"/>
        <v>701.99</v>
      </c>
    </row>
    <row r="139" spans="1:10" ht="75">
      <c r="A139" s="17" t="s">
        <v>3498</v>
      </c>
      <c r="B139" s="3" t="str">
        <f t="shared" si="4"/>
        <v>701.00</v>
      </c>
      <c r="C139" s="3">
        <v>701</v>
      </c>
      <c r="D139" s="17" t="s">
        <v>3500</v>
      </c>
      <c r="E139" s="23" t="s">
        <v>3426</v>
      </c>
      <c r="F139" s="3" t="s">
        <v>3427</v>
      </c>
      <c r="G139" s="23" t="s">
        <v>3466</v>
      </c>
      <c r="H139" s="17" t="s">
        <v>3467</v>
      </c>
      <c r="I139" s="17" t="s">
        <v>3468</v>
      </c>
      <c r="J139" s="3" t="str">
        <f t="shared" si="5"/>
        <v>701.00</v>
      </c>
    </row>
    <row r="140" spans="1:10" ht="75">
      <c r="A140" s="17" t="s">
        <v>3498</v>
      </c>
      <c r="B140" s="3" t="str">
        <f t="shared" si="4"/>
        <v>701.49</v>
      </c>
      <c r="C140" s="3">
        <v>701</v>
      </c>
      <c r="D140" s="17" t="s">
        <v>3500</v>
      </c>
      <c r="E140" s="23" t="s">
        <v>3120</v>
      </c>
      <c r="F140" s="3" t="s">
        <v>3427</v>
      </c>
      <c r="G140" s="23" t="s">
        <v>3466</v>
      </c>
      <c r="H140" s="17" t="s">
        <v>3467</v>
      </c>
      <c r="I140" s="17" t="s">
        <v>3468</v>
      </c>
      <c r="J140" s="3" t="str">
        <f t="shared" si="5"/>
        <v>701.49</v>
      </c>
    </row>
    <row r="141" spans="1:10" ht="75">
      <c r="A141" s="17" t="s">
        <v>3498</v>
      </c>
      <c r="B141" s="3" t="str">
        <f t="shared" si="4"/>
        <v>701.50</v>
      </c>
      <c r="C141" s="3">
        <v>701</v>
      </c>
      <c r="D141" s="17" t="s">
        <v>3500</v>
      </c>
      <c r="E141" s="23" t="s">
        <v>3430</v>
      </c>
      <c r="F141" s="3" t="s">
        <v>3427</v>
      </c>
      <c r="G141" s="23" t="s">
        <v>3466</v>
      </c>
      <c r="H141" s="17" t="s">
        <v>3467</v>
      </c>
      <c r="I141" s="17" t="s">
        <v>3468</v>
      </c>
      <c r="J141" s="3" t="str">
        <f t="shared" si="5"/>
        <v>701.50</v>
      </c>
    </row>
    <row r="142" spans="1:10" ht="75">
      <c r="A142" s="17" t="s">
        <v>3498</v>
      </c>
      <c r="B142" s="3" t="str">
        <f t="shared" si="4"/>
        <v>701.99</v>
      </c>
      <c r="C142" s="3">
        <v>701</v>
      </c>
      <c r="D142" s="17" t="s">
        <v>3500</v>
      </c>
      <c r="E142" s="23" t="s">
        <v>3236</v>
      </c>
      <c r="F142" s="3" t="s">
        <v>3427</v>
      </c>
      <c r="G142" s="23" t="s">
        <v>3466</v>
      </c>
      <c r="H142" s="17" t="s">
        <v>3467</v>
      </c>
      <c r="I142" s="17" t="s">
        <v>3468</v>
      </c>
      <c r="J142" s="3" t="str">
        <f t="shared" si="5"/>
        <v>701.99</v>
      </c>
    </row>
    <row r="143" spans="1:10" ht="75">
      <c r="A143" s="17" t="s">
        <v>3498</v>
      </c>
      <c r="B143" s="3" t="str">
        <f t="shared" si="4"/>
        <v>701.00</v>
      </c>
      <c r="C143" s="3">
        <v>701</v>
      </c>
      <c r="D143" s="17" t="s">
        <v>3500</v>
      </c>
      <c r="E143" s="23" t="s">
        <v>3426</v>
      </c>
      <c r="F143" s="3" t="s">
        <v>3427</v>
      </c>
      <c r="G143" s="23" t="s">
        <v>3469</v>
      </c>
      <c r="H143" s="17" t="s">
        <v>3470</v>
      </c>
      <c r="I143" s="17" t="s">
        <v>3468</v>
      </c>
      <c r="J143" s="3" t="str">
        <f t="shared" si="5"/>
        <v>701.00</v>
      </c>
    </row>
    <row r="144" spans="1:10" ht="75">
      <c r="A144" s="17" t="s">
        <v>3498</v>
      </c>
      <c r="B144" s="3" t="str">
        <f t="shared" si="4"/>
        <v>701.49</v>
      </c>
      <c r="C144" s="3">
        <v>701</v>
      </c>
      <c r="D144" s="17" t="s">
        <v>3500</v>
      </c>
      <c r="E144" s="23" t="s">
        <v>3120</v>
      </c>
      <c r="F144" s="3" t="s">
        <v>3427</v>
      </c>
      <c r="G144" s="23" t="s">
        <v>3469</v>
      </c>
      <c r="H144" s="17" t="s">
        <v>3470</v>
      </c>
      <c r="I144" s="17" t="s">
        <v>3468</v>
      </c>
      <c r="J144" s="3" t="str">
        <f t="shared" si="5"/>
        <v>701.49</v>
      </c>
    </row>
    <row r="145" spans="1:10" ht="75">
      <c r="A145" s="17" t="s">
        <v>3498</v>
      </c>
      <c r="B145" s="3" t="str">
        <f t="shared" si="4"/>
        <v>701.50</v>
      </c>
      <c r="C145" s="3">
        <v>701</v>
      </c>
      <c r="D145" s="17" t="s">
        <v>3500</v>
      </c>
      <c r="E145" s="23" t="s">
        <v>3430</v>
      </c>
      <c r="F145" s="3" t="s">
        <v>3427</v>
      </c>
      <c r="G145" s="23" t="s">
        <v>3469</v>
      </c>
      <c r="H145" s="17" t="s">
        <v>3470</v>
      </c>
      <c r="I145" s="17" t="s">
        <v>3468</v>
      </c>
      <c r="J145" s="3" t="str">
        <f t="shared" si="5"/>
        <v>701.50</v>
      </c>
    </row>
    <row r="146" spans="1:10" ht="75">
      <c r="A146" s="17" t="s">
        <v>3498</v>
      </c>
      <c r="B146" s="3" t="str">
        <f t="shared" si="4"/>
        <v>701.99</v>
      </c>
      <c r="C146" s="3">
        <v>701</v>
      </c>
      <c r="D146" s="17" t="s">
        <v>3500</v>
      </c>
      <c r="E146" s="23" t="s">
        <v>3236</v>
      </c>
      <c r="F146" s="3" t="s">
        <v>3427</v>
      </c>
      <c r="G146" s="23" t="s">
        <v>3469</v>
      </c>
      <c r="H146" s="17" t="s">
        <v>3470</v>
      </c>
      <c r="I146" s="17" t="s">
        <v>3468</v>
      </c>
      <c r="J146" s="3" t="str">
        <f t="shared" si="5"/>
        <v>701.99</v>
      </c>
    </row>
    <row r="147" spans="1:10" ht="60">
      <c r="A147" s="17" t="s">
        <v>3498</v>
      </c>
      <c r="B147" s="3" t="str">
        <f t="shared" si="4"/>
        <v>702.00</v>
      </c>
      <c r="C147" s="3">
        <v>702</v>
      </c>
      <c r="D147" s="17" t="s">
        <v>3501</v>
      </c>
      <c r="E147" s="23" t="s">
        <v>3426</v>
      </c>
      <c r="F147" s="3" t="s">
        <v>3427</v>
      </c>
      <c r="G147" s="23" t="s">
        <v>115</v>
      </c>
      <c r="H147" s="17" t="s">
        <v>3428</v>
      </c>
      <c r="I147" s="17" t="s">
        <v>3429</v>
      </c>
      <c r="J147" s="3" t="str">
        <f t="shared" si="5"/>
        <v>702.00</v>
      </c>
    </row>
    <row r="148" spans="1:10" ht="60">
      <c r="A148" s="17" t="s">
        <v>3498</v>
      </c>
      <c r="B148" s="3" t="str">
        <f t="shared" si="4"/>
        <v>702.49</v>
      </c>
      <c r="C148" s="3">
        <v>702</v>
      </c>
      <c r="D148" s="17" t="s">
        <v>3501</v>
      </c>
      <c r="E148" s="23" t="s">
        <v>3120</v>
      </c>
      <c r="F148" s="3" t="s">
        <v>3427</v>
      </c>
      <c r="G148" s="23" t="s">
        <v>115</v>
      </c>
      <c r="H148" s="17" t="s">
        <v>3428</v>
      </c>
      <c r="I148" s="17" t="s">
        <v>3429</v>
      </c>
      <c r="J148" s="3" t="str">
        <f t="shared" si="5"/>
        <v>702.49</v>
      </c>
    </row>
    <row r="149" spans="1:10" ht="60">
      <c r="A149" s="17" t="s">
        <v>3498</v>
      </c>
      <c r="B149" s="3" t="str">
        <f t="shared" si="4"/>
        <v>702.50</v>
      </c>
      <c r="C149" s="3">
        <v>702</v>
      </c>
      <c r="D149" s="17" t="s">
        <v>3501</v>
      </c>
      <c r="E149" s="23" t="s">
        <v>3430</v>
      </c>
      <c r="F149" s="3" t="s">
        <v>3427</v>
      </c>
      <c r="G149" s="23" t="s">
        <v>115</v>
      </c>
      <c r="H149" s="17" t="s">
        <v>3428</v>
      </c>
      <c r="I149" s="17" t="s">
        <v>3429</v>
      </c>
      <c r="J149" s="3" t="str">
        <f t="shared" si="5"/>
        <v>702.50</v>
      </c>
    </row>
    <row r="150" spans="1:10" ht="60">
      <c r="A150" s="17" t="s">
        <v>3498</v>
      </c>
      <c r="B150" s="3" t="str">
        <f t="shared" si="4"/>
        <v>702.99</v>
      </c>
      <c r="C150" s="3">
        <v>702</v>
      </c>
      <c r="D150" s="17" t="s">
        <v>3501</v>
      </c>
      <c r="E150" s="23" t="s">
        <v>3236</v>
      </c>
      <c r="F150" s="3" t="s">
        <v>3427</v>
      </c>
      <c r="G150" s="23" t="s">
        <v>115</v>
      </c>
      <c r="H150" s="17" t="s">
        <v>3428</v>
      </c>
      <c r="I150" s="17" t="s">
        <v>3429</v>
      </c>
      <c r="J150" s="3" t="str">
        <f t="shared" si="5"/>
        <v>702.99</v>
      </c>
    </row>
    <row r="151" spans="1:10" ht="60">
      <c r="A151" s="17" t="s">
        <v>3498</v>
      </c>
      <c r="B151" s="3" t="str">
        <f t="shared" si="4"/>
        <v>703.00</v>
      </c>
      <c r="C151" s="3">
        <v>703</v>
      </c>
      <c r="D151" s="17" t="s">
        <v>3502</v>
      </c>
      <c r="E151" s="23" t="s">
        <v>3426</v>
      </c>
      <c r="F151" s="3" t="s">
        <v>3427</v>
      </c>
      <c r="G151" s="23" t="s">
        <v>115</v>
      </c>
      <c r="H151" s="17" t="s">
        <v>3428</v>
      </c>
      <c r="I151" s="17" t="s">
        <v>3429</v>
      </c>
      <c r="J151" s="3" t="str">
        <f t="shared" si="5"/>
        <v>703.00</v>
      </c>
    </row>
    <row r="152" spans="1:10" ht="60">
      <c r="A152" s="17" t="s">
        <v>3498</v>
      </c>
      <c r="B152" s="3" t="str">
        <f t="shared" si="4"/>
        <v>703.49</v>
      </c>
      <c r="C152" s="3">
        <v>703</v>
      </c>
      <c r="D152" s="17" t="s">
        <v>3502</v>
      </c>
      <c r="E152" s="23" t="s">
        <v>3120</v>
      </c>
      <c r="F152" s="3" t="s">
        <v>3427</v>
      </c>
      <c r="G152" s="23" t="s">
        <v>115</v>
      </c>
      <c r="H152" s="17" t="s">
        <v>3428</v>
      </c>
      <c r="I152" s="17" t="s">
        <v>3429</v>
      </c>
      <c r="J152" s="3" t="str">
        <f t="shared" si="5"/>
        <v>703.49</v>
      </c>
    </row>
    <row r="153" spans="1:10" ht="60">
      <c r="A153" s="17" t="s">
        <v>3498</v>
      </c>
      <c r="B153" s="3" t="str">
        <f t="shared" si="4"/>
        <v>703.50</v>
      </c>
      <c r="C153" s="3">
        <v>703</v>
      </c>
      <c r="D153" s="17" t="s">
        <v>3502</v>
      </c>
      <c r="E153" s="23" t="s">
        <v>3430</v>
      </c>
      <c r="F153" s="3" t="s">
        <v>3427</v>
      </c>
      <c r="G153" s="23" t="s">
        <v>115</v>
      </c>
      <c r="H153" s="17" t="s">
        <v>3428</v>
      </c>
      <c r="I153" s="17" t="s">
        <v>3429</v>
      </c>
      <c r="J153" s="3" t="str">
        <f t="shared" si="5"/>
        <v>703.50</v>
      </c>
    </row>
    <row r="154" spans="1:10" ht="60">
      <c r="A154" s="17" t="s">
        <v>3498</v>
      </c>
      <c r="B154" s="3" t="str">
        <f t="shared" si="4"/>
        <v>703.99</v>
      </c>
      <c r="C154" s="3">
        <v>703</v>
      </c>
      <c r="D154" s="17" t="s">
        <v>3502</v>
      </c>
      <c r="E154" s="23" t="s">
        <v>3236</v>
      </c>
      <c r="F154" s="3" t="s">
        <v>3427</v>
      </c>
      <c r="G154" s="23" t="s">
        <v>115</v>
      </c>
      <c r="H154" s="17" t="s">
        <v>3428</v>
      </c>
      <c r="I154" s="17" t="s">
        <v>3429</v>
      </c>
      <c r="J154" s="3" t="str">
        <f t="shared" si="5"/>
        <v>703.99</v>
      </c>
    </row>
    <row r="155" spans="1:10" ht="60">
      <c r="A155" s="17" t="s">
        <v>3498</v>
      </c>
      <c r="B155" s="3" t="str">
        <f t="shared" si="4"/>
        <v>704.00</v>
      </c>
      <c r="C155" s="3">
        <v>704</v>
      </c>
      <c r="D155" s="17" t="s">
        <v>3503</v>
      </c>
      <c r="E155" s="23" t="s">
        <v>3426</v>
      </c>
      <c r="F155" s="3" t="s">
        <v>3427</v>
      </c>
      <c r="G155" s="23" t="s">
        <v>115</v>
      </c>
      <c r="H155" s="17" t="s">
        <v>3428</v>
      </c>
      <c r="I155" s="17" t="s">
        <v>3429</v>
      </c>
      <c r="J155" s="3" t="str">
        <f t="shared" si="5"/>
        <v>704.00</v>
      </c>
    </row>
    <row r="156" spans="1:10" ht="60">
      <c r="A156" s="17" t="s">
        <v>3498</v>
      </c>
      <c r="B156" s="3" t="str">
        <f t="shared" si="4"/>
        <v>704.50</v>
      </c>
      <c r="C156" s="3">
        <v>704</v>
      </c>
      <c r="D156" s="17" t="s">
        <v>3503</v>
      </c>
      <c r="E156" s="23" t="s">
        <v>3430</v>
      </c>
      <c r="F156" s="3" t="s">
        <v>3427</v>
      </c>
      <c r="G156" s="23" t="s">
        <v>115</v>
      </c>
      <c r="H156" s="17" t="s">
        <v>3428</v>
      </c>
      <c r="I156" s="17" t="s">
        <v>3429</v>
      </c>
      <c r="J156" s="3" t="str">
        <f t="shared" si="5"/>
        <v>704.50</v>
      </c>
    </row>
    <row r="157" spans="1:10" ht="60">
      <c r="A157" s="17" t="s">
        <v>3498</v>
      </c>
      <c r="B157" s="3" t="str">
        <f t="shared" si="4"/>
        <v>704.99</v>
      </c>
      <c r="C157" s="3">
        <v>704</v>
      </c>
      <c r="D157" s="17" t="s">
        <v>3503</v>
      </c>
      <c r="E157" s="23" t="s">
        <v>3236</v>
      </c>
      <c r="F157" s="3" t="s">
        <v>3427</v>
      </c>
      <c r="G157" s="23" t="s">
        <v>115</v>
      </c>
      <c r="H157" s="17" t="s">
        <v>3428</v>
      </c>
      <c r="I157" s="17" t="s">
        <v>3429</v>
      </c>
      <c r="J157" s="3" t="str">
        <f t="shared" si="5"/>
        <v>704.99</v>
      </c>
    </row>
    <row r="158" spans="1:10" ht="60">
      <c r="A158" s="17" t="s">
        <v>3498</v>
      </c>
      <c r="B158" s="3" t="str">
        <f t="shared" si="4"/>
        <v>705.00</v>
      </c>
      <c r="C158" s="3">
        <v>705</v>
      </c>
      <c r="D158" s="17" t="s">
        <v>3504</v>
      </c>
      <c r="E158" s="23" t="s">
        <v>3426</v>
      </c>
      <c r="F158" s="3" t="s">
        <v>3427</v>
      </c>
      <c r="G158" s="23" t="s">
        <v>115</v>
      </c>
      <c r="H158" s="17" t="s">
        <v>3428</v>
      </c>
      <c r="I158" s="17" t="s">
        <v>3429</v>
      </c>
      <c r="J158" s="3" t="str">
        <f t="shared" si="5"/>
        <v>705.00</v>
      </c>
    </row>
    <row r="159" spans="1:10" ht="60">
      <c r="A159" s="17" t="s">
        <v>3498</v>
      </c>
      <c r="B159" s="3" t="str">
        <f t="shared" si="4"/>
        <v>705.49</v>
      </c>
      <c r="C159" s="3">
        <v>705</v>
      </c>
      <c r="D159" s="17" t="s">
        <v>3504</v>
      </c>
      <c r="E159" s="23" t="s">
        <v>3120</v>
      </c>
      <c r="F159" s="3" t="s">
        <v>3427</v>
      </c>
      <c r="G159" s="23" t="s">
        <v>115</v>
      </c>
      <c r="H159" s="17" t="s">
        <v>3428</v>
      </c>
      <c r="I159" s="17" t="s">
        <v>3429</v>
      </c>
      <c r="J159" s="3" t="str">
        <f t="shared" si="5"/>
        <v>705.49</v>
      </c>
    </row>
    <row r="160" spans="1:10" ht="60">
      <c r="A160" s="17" t="s">
        <v>3498</v>
      </c>
      <c r="B160" s="3" t="str">
        <f t="shared" si="4"/>
        <v>706.00</v>
      </c>
      <c r="C160" s="3">
        <v>706</v>
      </c>
      <c r="D160" s="17" t="s">
        <v>3505</v>
      </c>
      <c r="E160" s="23" t="s">
        <v>3426</v>
      </c>
      <c r="F160" s="3" t="s">
        <v>3427</v>
      </c>
      <c r="G160" s="23" t="s">
        <v>3459</v>
      </c>
      <c r="H160" s="17" t="s">
        <v>3460</v>
      </c>
      <c r="I160" s="17" t="s">
        <v>3461</v>
      </c>
      <c r="J160" s="3" t="str">
        <f t="shared" si="5"/>
        <v>706.00</v>
      </c>
    </row>
    <row r="161" spans="1:10" ht="60">
      <c r="A161" s="17" t="s">
        <v>3498</v>
      </c>
      <c r="B161" s="3" t="str">
        <f t="shared" si="4"/>
        <v>706.49</v>
      </c>
      <c r="C161" s="3">
        <v>706</v>
      </c>
      <c r="D161" s="17" t="s">
        <v>3505</v>
      </c>
      <c r="E161" s="23" t="s">
        <v>3120</v>
      </c>
      <c r="F161" s="3" t="s">
        <v>3427</v>
      </c>
      <c r="G161" s="23" t="s">
        <v>3459</v>
      </c>
      <c r="H161" s="17" t="s">
        <v>3460</v>
      </c>
      <c r="I161" s="17" t="s">
        <v>3461</v>
      </c>
      <c r="J161" s="3" t="str">
        <f t="shared" si="5"/>
        <v>706.49</v>
      </c>
    </row>
    <row r="162" spans="1:10" ht="60">
      <c r="A162" s="17" t="s">
        <v>3498</v>
      </c>
      <c r="B162" s="3" t="str">
        <f t="shared" si="4"/>
        <v>706.50</v>
      </c>
      <c r="C162" s="3">
        <v>706</v>
      </c>
      <c r="D162" s="17" t="s">
        <v>3505</v>
      </c>
      <c r="E162" s="23" t="s">
        <v>3430</v>
      </c>
      <c r="F162" s="3" t="s">
        <v>3427</v>
      </c>
      <c r="G162" s="23" t="s">
        <v>3459</v>
      </c>
      <c r="H162" s="17" t="s">
        <v>3460</v>
      </c>
      <c r="I162" s="17" t="s">
        <v>3461</v>
      </c>
      <c r="J162" s="3" t="str">
        <f t="shared" si="5"/>
        <v>706.50</v>
      </c>
    </row>
    <row r="163" spans="1:10" ht="60">
      <c r="A163" s="17" t="s">
        <v>3498</v>
      </c>
      <c r="B163" s="3" t="str">
        <f t="shared" si="4"/>
        <v>706.99</v>
      </c>
      <c r="C163" s="3">
        <v>706</v>
      </c>
      <c r="D163" s="17" t="s">
        <v>3505</v>
      </c>
      <c r="E163" s="23" t="s">
        <v>3236</v>
      </c>
      <c r="F163" s="3" t="s">
        <v>3427</v>
      </c>
      <c r="G163" s="23" t="s">
        <v>3459</v>
      </c>
      <c r="H163" s="17" t="s">
        <v>3460</v>
      </c>
      <c r="I163" s="17" t="s">
        <v>3461</v>
      </c>
      <c r="J163" s="3" t="str">
        <f t="shared" si="5"/>
        <v>706.99</v>
      </c>
    </row>
    <row r="164" spans="1:10" ht="60">
      <c r="A164" s="17" t="s">
        <v>3498</v>
      </c>
      <c r="B164" s="3" t="str">
        <f t="shared" si="4"/>
        <v>707.00</v>
      </c>
      <c r="C164" s="3">
        <v>707</v>
      </c>
      <c r="D164" s="17" t="s">
        <v>3506</v>
      </c>
      <c r="E164" s="23" t="s">
        <v>3426</v>
      </c>
      <c r="F164" s="3" t="s">
        <v>3427</v>
      </c>
      <c r="G164" s="23" t="s">
        <v>115</v>
      </c>
      <c r="H164" s="17" t="s">
        <v>3428</v>
      </c>
      <c r="I164" s="17" t="s">
        <v>3429</v>
      </c>
      <c r="J164" s="3" t="str">
        <f t="shared" si="5"/>
        <v>707.00</v>
      </c>
    </row>
    <row r="165" spans="1:10" ht="60">
      <c r="A165" s="17" t="s">
        <v>3498</v>
      </c>
      <c r="B165" s="3" t="str">
        <f t="shared" si="4"/>
        <v>707.49</v>
      </c>
      <c r="C165" s="3">
        <v>707</v>
      </c>
      <c r="D165" s="17" t="s">
        <v>3506</v>
      </c>
      <c r="E165" s="23" t="s">
        <v>3120</v>
      </c>
      <c r="F165" s="3" t="s">
        <v>3427</v>
      </c>
      <c r="G165" s="23" t="s">
        <v>115</v>
      </c>
      <c r="H165" s="17" t="s">
        <v>3428</v>
      </c>
      <c r="I165" s="17" t="s">
        <v>3429</v>
      </c>
      <c r="J165" s="3" t="str">
        <f t="shared" si="5"/>
        <v>707.49</v>
      </c>
    </row>
    <row r="166" spans="1:10" ht="75">
      <c r="A166" s="17" t="s">
        <v>3498</v>
      </c>
      <c r="B166" s="3" t="str">
        <f t="shared" si="4"/>
        <v>710.00</v>
      </c>
      <c r="C166" s="3">
        <v>710</v>
      </c>
      <c r="D166" s="17" t="s">
        <v>3507</v>
      </c>
      <c r="E166" s="23" t="s">
        <v>3426</v>
      </c>
      <c r="F166" s="3" t="s">
        <v>3427</v>
      </c>
      <c r="G166" s="23" t="s">
        <v>3466</v>
      </c>
      <c r="H166" s="17" t="s">
        <v>3467</v>
      </c>
      <c r="I166" s="17" t="s">
        <v>3468</v>
      </c>
      <c r="J166" s="3" t="str">
        <f t="shared" si="5"/>
        <v>710.00</v>
      </c>
    </row>
    <row r="167" spans="1:10" ht="75">
      <c r="A167" s="17" t="s">
        <v>3498</v>
      </c>
      <c r="B167" s="3" t="str">
        <f t="shared" si="4"/>
        <v>710.49</v>
      </c>
      <c r="C167" s="3">
        <v>710</v>
      </c>
      <c r="D167" s="17" t="s">
        <v>3507</v>
      </c>
      <c r="E167" s="23" t="s">
        <v>3120</v>
      </c>
      <c r="F167" s="3" t="s">
        <v>3427</v>
      </c>
      <c r="G167" s="23" t="s">
        <v>3466</v>
      </c>
      <c r="H167" s="17" t="s">
        <v>3467</v>
      </c>
      <c r="I167" s="17" t="s">
        <v>3468</v>
      </c>
      <c r="J167" s="3" t="str">
        <f t="shared" si="5"/>
        <v>710.49</v>
      </c>
    </row>
    <row r="168" spans="1:10" ht="75">
      <c r="A168" s="17" t="s">
        <v>3498</v>
      </c>
      <c r="B168" s="3" t="str">
        <f t="shared" si="4"/>
        <v>710.50</v>
      </c>
      <c r="C168" s="3">
        <v>710</v>
      </c>
      <c r="D168" s="17" t="s">
        <v>3507</v>
      </c>
      <c r="E168" s="23" t="s">
        <v>3430</v>
      </c>
      <c r="F168" s="3" t="s">
        <v>3427</v>
      </c>
      <c r="G168" s="23" t="s">
        <v>3466</v>
      </c>
      <c r="H168" s="17" t="s">
        <v>3467</v>
      </c>
      <c r="I168" s="17" t="s">
        <v>3468</v>
      </c>
      <c r="J168" s="3" t="str">
        <f t="shared" si="5"/>
        <v>710.50</v>
      </c>
    </row>
    <row r="169" spans="1:10" ht="75">
      <c r="A169" s="17" t="s">
        <v>3498</v>
      </c>
      <c r="B169" s="3" t="str">
        <f t="shared" si="4"/>
        <v>710.99</v>
      </c>
      <c r="C169" s="3">
        <v>710</v>
      </c>
      <c r="D169" s="17" t="s">
        <v>3507</v>
      </c>
      <c r="E169" s="23" t="s">
        <v>3236</v>
      </c>
      <c r="F169" s="3" t="s">
        <v>3427</v>
      </c>
      <c r="G169" s="23" t="s">
        <v>3466</v>
      </c>
      <c r="H169" s="17" t="s">
        <v>3467</v>
      </c>
      <c r="I169" s="17" t="s">
        <v>3468</v>
      </c>
      <c r="J169" s="3" t="str">
        <f t="shared" si="5"/>
        <v>710.99</v>
      </c>
    </row>
    <row r="170" spans="1:10" ht="60">
      <c r="A170" s="17" t="s">
        <v>3498</v>
      </c>
      <c r="B170" s="3" t="str">
        <f t="shared" si="4"/>
        <v>711.00</v>
      </c>
      <c r="C170" s="3">
        <v>711</v>
      </c>
      <c r="D170" s="17" t="s">
        <v>3508</v>
      </c>
      <c r="E170" s="23" t="s">
        <v>3426</v>
      </c>
      <c r="F170" s="3" t="s">
        <v>3427</v>
      </c>
      <c r="G170" s="23" t="s">
        <v>115</v>
      </c>
      <c r="H170" s="17" t="s">
        <v>3428</v>
      </c>
      <c r="I170" s="17" t="s">
        <v>3429</v>
      </c>
      <c r="J170" s="3" t="str">
        <f t="shared" si="5"/>
        <v>711.00</v>
      </c>
    </row>
    <row r="171" spans="1:10" ht="60">
      <c r="A171" s="17" t="s">
        <v>3498</v>
      </c>
      <c r="B171" s="3" t="str">
        <f t="shared" si="4"/>
        <v>711.49</v>
      </c>
      <c r="C171" s="3">
        <v>711</v>
      </c>
      <c r="D171" s="17" t="s">
        <v>3508</v>
      </c>
      <c r="E171" s="23" t="s">
        <v>3120</v>
      </c>
      <c r="F171" s="3" t="s">
        <v>3427</v>
      </c>
      <c r="G171" s="23" t="s">
        <v>115</v>
      </c>
      <c r="H171" s="17" t="s">
        <v>3428</v>
      </c>
      <c r="I171" s="17" t="s">
        <v>3429</v>
      </c>
      <c r="J171" s="3" t="str">
        <f t="shared" si="5"/>
        <v>711.49</v>
      </c>
    </row>
    <row r="172" spans="1:10" ht="60">
      <c r="A172" s="17" t="s">
        <v>3498</v>
      </c>
      <c r="B172" s="3" t="str">
        <f t="shared" si="4"/>
        <v>711.50</v>
      </c>
      <c r="C172" s="3">
        <v>711</v>
      </c>
      <c r="D172" s="17" t="s">
        <v>3508</v>
      </c>
      <c r="E172" s="23" t="s">
        <v>3430</v>
      </c>
      <c r="F172" s="3" t="s">
        <v>3427</v>
      </c>
      <c r="G172" s="23" t="s">
        <v>115</v>
      </c>
      <c r="H172" s="17" t="s">
        <v>3428</v>
      </c>
      <c r="I172" s="17" t="s">
        <v>3429</v>
      </c>
      <c r="J172" s="3" t="str">
        <f t="shared" si="5"/>
        <v>711.50</v>
      </c>
    </row>
    <row r="173" spans="1:10" ht="60">
      <c r="A173" s="17" t="s">
        <v>3498</v>
      </c>
      <c r="B173" s="3" t="str">
        <f t="shared" si="4"/>
        <v>711.99</v>
      </c>
      <c r="C173" s="3">
        <v>711</v>
      </c>
      <c r="D173" s="17" t="s">
        <v>3508</v>
      </c>
      <c r="E173" s="23" t="s">
        <v>3236</v>
      </c>
      <c r="F173" s="3" t="s">
        <v>3427</v>
      </c>
      <c r="G173" s="23" t="s">
        <v>115</v>
      </c>
      <c r="H173" s="17" t="s">
        <v>3428</v>
      </c>
      <c r="I173" s="17" t="s">
        <v>3429</v>
      </c>
      <c r="J173" s="3" t="str">
        <f t="shared" si="5"/>
        <v>711.99</v>
      </c>
    </row>
    <row r="174" spans="1:10" ht="60">
      <c r="A174" s="17" t="s">
        <v>3498</v>
      </c>
      <c r="B174" s="3" t="str">
        <f t="shared" si="4"/>
        <v>714.50</v>
      </c>
      <c r="C174" s="3">
        <v>714</v>
      </c>
      <c r="D174" s="17" t="s">
        <v>3509</v>
      </c>
      <c r="E174" s="23" t="s">
        <v>3430</v>
      </c>
      <c r="F174" s="3" t="s">
        <v>2919</v>
      </c>
      <c r="G174" s="23" t="s">
        <v>115</v>
      </c>
      <c r="H174" s="17" t="s">
        <v>3428</v>
      </c>
      <c r="I174" s="17" t="s">
        <v>3429</v>
      </c>
      <c r="J174" s="3" t="str">
        <f t="shared" si="5"/>
        <v>714.50</v>
      </c>
    </row>
    <row r="175" spans="1:10" ht="60">
      <c r="A175" s="17" t="s">
        <v>3498</v>
      </c>
      <c r="B175" s="3" t="str">
        <f t="shared" si="4"/>
        <v>714.99</v>
      </c>
      <c r="C175" s="3">
        <v>714</v>
      </c>
      <c r="D175" s="17" t="s">
        <v>3509</v>
      </c>
      <c r="E175" s="23" t="s">
        <v>3236</v>
      </c>
      <c r="F175" s="3" t="s">
        <v>2919</v>
      </c>
      <c r="G175" s="23" t="s">
        <v>115</v>
      </c>
      <c r="H175" s="17" t="s">
        <v>3428</v>
      </c>
      <c r="I175" s="17" t="s">
        <v>3429</v>
      </c>
      <c r="J175" s="3" t="str">
        <f t="shared" si="5"/>
        <v>714.99</v>
      </c>
    </row>
    <row r="176" spans="1:10" ht="60">
      <c r="A176" s="17" t="s">
        <v>3498</v>
      </c>
      <c r="B176" s="3" t="str">
        <f t="shared" si="4"/>
        <v>749.00</v>
      </c>
      <c r="C176" s="3">
        <v>749</v>
      </c>
      <c r="D176" s="17" t="s">
        <v>3510</v>
      </c>
      <c r="E176" s="23" t="s">
        <v>3426</v>
      </c>
      <c r="F176" s="3" t="s">
        <v>3427</v>
      </c>
      <c r="G176" s="23" t="s">
        <v>3459</v>
      </c>
      <c r="H176" s="17" t="s">
        <v>3460</v>
      </c>
      <c r="I176" s="17" t="s">
        <v>3461</v>
      </c>
      <c r="J176" s="3" t="str">
        <f t="shared" si="5"/>
        <v>749.00</v>
      </c>
    </row>
    <row r="177" spans="1:10" ht="60">
      <c r="A177" s="17" t="s">
        <v>3498</v>
      </c>
      <c r="B177" s="3" t="str">
        <f t="shared" si="4"/>
        <v>749.49</v>
      </c>
      <c r="C177" s="3">
        <v>749</v>
      </c>
      <c r="D177" s="17" t="s">
        <v>3510</v>
      </c>
      <c r="E177" s="23" t="s">
        <v>3120</v>
      </c>
      <c r="F177" s="3" t="s">
        <v>3427</v>
      </c>
      <c r="G177" s="23" t="s">
        <v>3459</v>
      </c>
      <c r="H177" s="17" t="s">
        <v>3460</v>
      </c>
      <c r="I177" s="17" t="s">
        <v>3461</v>
      </c>
      <c r="J177" s="3" t="str">
        <f t="shared" si="5"/>
        <v>749.49</v>
      </c>
    </row>
    <row r="178" spans="1:10" ht="60">
      <c r="A178" s="17" t="s">
        <v>3498</v>
      </c>
      <c r="B178" s="3" t="str">
        <f t="shared" si="4"/>
        <v>749.50</v>
      </c>
      <c r="C178" s="3">
        <v>749</v>
      </c>
      <c r="D178" s="17" t="s">
        <v>3510</v>
      </c>
      <c r="E178" s="23" t="s">
        <v>3430</v>
      </c>
      <c r="F178" s="3" t="s">
        <v>3427</v>
      </c>
      <c r="G178" s="23" t="s">
        <v>3459</v>
      </c>
      <c r="H178" s="17" t="s">
        <v>3460</v>
      </c>
      <c r="I178" s="17" t="s">
        <v>3461</v>
      </c>
      <c r="J178" s="3" t="str">
        <f t="shared" si="5"/>
        <v>749.50</v>
      </c>
    </row>
    <row r="179" spans="1:10" ht="60">
      <c r="A179" s="17" t="s">
        <v>3498</v>
      </c>
      <c r="B179" s="3" t="str">
        <f t="shared" si="4"/>
        <v>749.99</v>
      </c>
      <c r="C179" s="3">
        <v>749</v>
      </c>
      <c r="D179" s="17" t="s">
        <v>3510</v>
      </c>
      <c r="E179" s="23" t="s">
        <v>3236</v>
      </c>
      <c r="F179" s="3" t="s">
        <v>3427</v>
      </c>
      <c r="G179" s="23" t="s">
        <v>3459</v>
      </c>
      <c r="H179" s="17" t="s">
        <v>3460</v>
      </c>
      <c r="I179" s="17" t="s">
        <v>3461</v>
      </c>
      <c r="J179" s="3" t="str">
        <f t="shared" si="5"/>
        <v>749.99</v>
      </c>
    </row>
    <row r="180" spans="1:10" ht="60">
      <c r="A180" s="17" t="s">
        <v>3498</v>
      </c>
      <c r="B180" s="3" t="str">
        <f t="shared" si="4"/>
        <v>749.00</v>
      </c>
      <c r="C180" s="3">
        <v>749</v>
      </c>
      <c r="D180" s="17" t="s">
        <v>3510</v>
      </c>
      <c r="E180" s="23" t="s">
        <v>3426</v>
      </c>
      <c r="F180" s="3" t="s">
        <v>3427</v>
      </c>
      <c r="G180" s="23" t="s">
        <v>3462</v>
      </c>
      <c r="H180" s="17" t="s">
        <v>3463</v>
      </c>
      <c r="I180" s="17" t="s">
        <v>3464</v>
      </c>
      <c r="J180" s="3" t="str">
        <f t="shared" si="5"/>
        <v>749.00</v>
      </c>
    </row>
    <row r="181" spans="1:10" ht="60">
      <c r="A181" s="17" t="s">
        <v>3498</v>
      </c>
      <c r="B181" s="3" t="str">
        <f t="shared" si="4"/>
        <v>749.49</v>
      </c>
      <c r="C181" s="3">
        <v>749</v>
      </c>
      <c r="D181" s="17" t="s">
        <v>3510</v>
      </c>
      <c r="E181" s="23" t="s">
        <v>3120</v>
      </c>
      <c r="F181" s="3" t="s">
        <v>3427</v>
      </c>
      <c r="G181" s="23" t="s">
        <v>3462</v>
      </c>
      <c r="H181" s="17" t="s">
        <v>3463</v>
      </c>
      <c r="I181" s="17" t="s">
        <v>3464</v>
      </c>
      <c r="J181" s="3" t="str">
        <f t="shared" si="5"/>
        <v>749.49</v>
      </c>
    </row>
    <row r="182" spans="1:10" ht="60">
      <c r="A182" s="17" t="s">
        <v>3498</v>
      </c>
      <c r="B182" s="3" t="str">
        <f t="shared" si="4"/>
        <v>749.50</v>
      </c>
      <c r="C182" s="3">
        <v>749</v>
      </c>
      <c r="D182" s="17" t="s">
        <v>3510</v>
      </c>
      <c r="E182" s="23" t="s">
        <v>3430</v>
      </c>
      <c r="F182" s="3" t="s">
        <v>3427</v>
      </c>
      <c r="G182" s="23" t="s">
        <v>3462</v>
      </c>
      <c r="H182" s="17" t="s">
        <v>3463</v>
      </c>
      <c r="I182" s="17" t="s">
        <v>3464</v>
      </c>
      <c r="J182" s="3" t="str">
        <f t="shared" si="5"/>
        <v>749.50</v>
      </c>
    </row>
    <row r="183" spans="1:10" ht="60">
      <c r="A183" s="17" t="s">
        <v>3498</v>
      </c>
      <c r="B183" s="3" t="str">
        <f t="shared" si="4"/>
        <v>749.99</v>
      </c>
      <c r="C183" s="3">
        <v>749</v>
      </c>
      <c r="D183" s="17" t="s">
        <v>3510</v>
      </c>
      <c r="E183" s="23" t="s">
        <v>3236</v>
      </c>
      <c r="F183" s="3" t="s">
        <v>3427</v>
      </c>
      <c r="G183" s="23" t="s">
        <v>3462</v>
      </c>
      <c r="H183" s="17" t="s">
        <v>3463</v>
      </c>
      <c r="I183" s="17" t="s">
        <v>3464</v>
      </c>
      <c r="J183" s="3" t="str">
        <f t="shared" si="5"/>
        <v>749.99</v>
      </c>
    </row>
    <row r="184" spans="1:10" ht="75">
      <c r="A184" s="17" t="s">
        <v>3498</v>
      </c>
      <c r="B184" s="3" t="str">
        <f t="shared" si="4"/>
        <v>749.00</v>
      </c>
      <c r="C184" s="3">
        <v>749</v>
      </c>
      <c r="D184" s="17" t="s">
        <v>3510</v>
      </c>
      <c r="E184" s="23" t="s">
        <v>3426</v>
      </c>
      <c r="F184" s="3" t="s">
        <v>3427</v>
      </c>
      <c r="G184" s="23" t="s">
        <v>3466</v>
      </c>
      <c r="H184" s="17" t="s">
        <v>3467</v>
      </c>
      <c r="I184" s="17" t="s">
        <v>3468</v>
      </c>
      <c r="J184" s="3" t="str">
        <f t="shared" si="5"/>
        <v>749.00</v>
      </c>
    </row>
    <row r="185" spans="1:10" ht="75">
      <c r="A185" s="17" t="s">
        <v>3498</v>
      </c>
      <c r="B185" s="3" t="str">
        <f t="shared" si="4"/>
        <v>749.49</v>
      </c>
      <c r="C185" s="3">
        <v>749</v>
      </c>
      <c r="D185" s="17" t="s">
        <v>3510</v>
      </c>
      <c r="E185" s="23" t="s">
        <v>3120</v>
      </c>
      <c r="F185" s="3" t="s">
        <v>3427</v>
      </c>
      <c r="G185" s="23" t="s">
        <v>3466</v>
      </c>
      <c r="H185" s="17" t="s">
        <v>3467</v>
      </c>
      <c r="I185" s="17" t="s">
        <v>3468</v>
      </c>
      <c r="J185" s="3" t="str">
        <f t="shared" si="5"/>
        <v>749.49</v>
      </c>
    </row>
    <row r="186" spans="1:10" ht="75">
      <c r="A186" s="17" t="s">
        <v>3498</v>
      </c>
      <c r="B186" s="3" t="str">
        <f t="shared" si="4"/>
        <v>749.50</v>
      </c>
      <c r="C186" s="3">
        <v>749</v>
      </c>
      <c r="D186" s="17" t="s">
        <v>3510</v>
      </c>
      <c r="E186" s="23" t="s">
        <v>3430</v>
      </c>
      <c r="F186" s="3" t="s">
        <v>3427</v>
      </c>
      <c r="G186" s="23" t="s">
        <v>3466</v>
      </c>
      <c r="H186" s="17" t="s">
        <v>3467</v>
      </c>
      <c r="I186" s="17" t="s">
        <v>3468</v>
      </c>
      <c r="J186" s="3" t="str">
        <f t="shared" si="5"/>
        <v>749.50</v>
      </c>
    </row>
    <row r="187" spans="1:10" ht="75">
      <c r="A187" s="17" t="s">
        <v>3498</v>
      </c>
      <c r="B187" s="3" t="str">
        <f t="shared" si="4"/>
        <v>749.99</v>
      </c>
      <c r="C187" s="3">
        <v>749</v>
      </c>
      <c r="D187" s="17" t="s">
        <v>3510</v>
      </c>
      <c r="E187" s="23" t="s">
        <v>3236</v>
      </c>
      <c r="F187" s="3" t="s">
        <v>3427</v>
      </c>
      <c r="G187" s="23" t="s">
        <v>3466</v>
      </c>
      <c r="H187" s="17" t="s">
        <v>3467</v>
      </c>
      <c r="I187" s="17" t="s">
        <v>3468</v>
      </c>
      <c r="J187" s="3" t="str">
        <f t="shared" si="5"/>
        <v>749.99</v>
      </c>
    </row>
    <row r="188" spans="1:10" ht="75">
      <c r="A188" s="17" t="s">
        <v>3498</v>
      </c>
      <c r="B188" s="3" t="str">
        <f t="shared" si="4"/>
        <v>749.00</v>
      </c>
      <c r="C188" s="3">
        <v>749</v>
      </c>
      <c r="D188" s="17" t="s">
        <v>3510</v>
      </c>
      <c r="E188" s="23" t="s">
        <v>3426</v>
      </c>
      <c r="F188" s="3" t="s">
        <v>3427</v>
      </c>
      <c r="G188" s="23" t="s">
        <v>3469</v>
      </c>
      <c r="H188" s="17" t="s">
        <v>3470</v>
      </c>
      <c r="I188" s="17" t="s">
        <v>3468</v>
      </c>
      <c r="J188" s="3" t="str">
        <f t="shared" si="5"/>
        <v>749.00</v>
      </c>
    </row>
    <row r="189" spans="1:10" ht="75">
      <c r="A189" s="17" t="s">
        <v>3498</v>
      </c>
      <c r="B189" s="3" t="str">
        <f t="shared" si="4"/>
        <v>749.49</v>
      </c>
      <c r="C189" s="3">
        <v>749</v>
      </c>
      <c r="D189" s="17" t="s">
        <v>3510</v>
      </c>
      <c r="E189" s="23" t="s">
        <v>3120</v>
      </c>
      <c r="F189" s="3" t="s">
        <v>3427</v>
      </c>
      <c r="G189" s="23" t="s">
        <v>3469</v>
      </c>
      <c r="H189" s="17" t="s">
        <v>3470</v>
      </c>
      <c r="I189" s="17" t="s">
        <v>3468</v>
      </c>
      <c r="J189" s="3" t="str">
        <f t="shared" si="5"/>
        <v>749.49</v>
      </c>
    </row>
    <row r="190" spans="1:10" ht="75">
      <c r="A190" s="17" t="s">
        <v>3498</v>
      </c>
      <c r="B190" s="3" t="str">
        <f t="shared" si="4"/>
        <v>749.50</v>
      </c>
      <c r="C190" s="3">
        <v>749</v>
      </c>
      <c r="D190" s="17" t="s">
        <v>3510</v>
      </c>
      <c r="E190" s="23" t="s">
        <v>3430</v>
      </c>
      <c r="F190" s="3" t="s">
        <v>3427</v>
      </c>
      <c r="G190" s="23" t="s">
        <v>3469</v>
      </c>
      <c r="H190" s="17" t="s">
        <v>3470</v>
      </c>
      <c r="I190" s="17" t="s">
        <v>3468</v>
      </c>
      <c r="J190" s="3" t="str">
        <f t="shared" si="5"/>
        <v>749.50</v>
      </c>
    </row>
    <row r="191" spans="1:10" ht="75">
      <c r="A191" s="17" t="s">
        <v>3498</v>
      </c>
      <c r="B191" s="3" t="str">
        <f t="shared" si="4"/>
        <v>749.99</v>
      </c>
      <c r="C191" s="3">
        <v>749</v>
      </c>
      <c r="D191" s="17" t="s">
        <v>3510</v>
      </c>
      <c r="E191" s="23" t="s">
        <v>3236</v>
      </c>
      <c r="F191" s="3" t="s">
        <v>3427</v>
      </c>
      <c r="G191" s="23" t="s">
        <v>3469</v>
      </c>
      <c r="H191" s="17" t="s">
        <v>3470</v>
      </c>
      <c r="I191" s="17" t="s">
        <v>3468</v>
      </c>
      <c r="J191" s="3" t="str">
        <f t="shared" si="5"/>
        <v>749.99</v>
      </c>
    </row>
    <row r="192" spans="1:10" ht="60">
      <c r="A192" s="17" t="s">
        <v>3498</v>
      </c>
      <c r="B192" s="3" t="str">
        <f t="shared" si="4"/>
        <v>749.00</v>
      </c>
      <c r="C192" s="3">
        <v>749</v>
      </c>
      <c r="D192" s="17" t="s">
        <v>3510</v>
      </c>
      <c r="E192" s="23" t="s">
        <v>3426</v>
      </c>
      <c r="F192" s="3" t="s">
        <v>3427</v>
      </c>
      <c r="G192" s="23" t="s">
        <v>115</v>
      </c>
      <c r="H192" s="17" t="s">
        <v>3428</v>
      </c>
      <c r="I192" s="17" t="s">
        <v>3429</v>
      </c>
      <c r="J192" s="3" t="str">
        <f t="shared" si="5"/>
        <v>749.00</v>
      </c>
    </row>
    <row r="193" spans="1:10" ht="60">
      <c r="A193" s="17" t="s">
        <v>3498</v>
      </c>
      <c r="B193" s="3" t="str">
        <f t="shared" si="4"/>
        <v>749.49</v>
      </c>
      <c r="C193" s="3">
        <v>749</v>
      </c>
      <c r="D193" s="17" t="s">
        <v>3510</v>
      </c>
      <c r="E193" s="23" t="s">
        <v>3120</v>
      </c>
      <c r="F193" s="3" t="s">
        <v>3427</v>
      </c>
      <c r="G193" s="23" t="s">
        <v>115</v>
      </c>
      <c r="H193" s="17" t="s">
        <v>3428</v>
      </c>
      <c r="I193" s="17" t="s">
        <v>3429</v>
      </c>
      <c r="J193" s="3" t="str">
        <f t="shared" si="5"/>
        <v>749.49</v>
      </c>
    </row>
    <row r="194" spans="1:10" ht="60">
      <c r="A194" s="17" t="s">
        <v>3498</v>
      </c>
      <c r="B194" s="3" t="str">
        <f t="shared" si="4"/>
        <v>749.50</v>
      </c>
      <c r="C194" s="3">
        <v>749</v>
      </c>
      <c r="D194" s="17" t="s">
        <v>3510</v>
      </c>
      <c r="E194" s="23" t="s">
        <v>3430</v>
      </c>
      <c r="F194" s="3" t="s">
        <v>3427</v>
      </c>
      <c r="G194" s="23" t="s">
        <v>115</v>
      </c>
      <c r="H194" s="17" t="s">
        <v>3428</v>
      </c>
      <c r="I194" s="17" t="s">
        <v>3429</v>
      </c>
      <c r="J194" s="3" t="str">
        <f t="shared" si="5"/>
        <v>749.50</v>
      </c>
    </row>
    <row r="195" spans="1:10" ht="60">
      <c r="A195" s="17" t="s">
        <v>3498</v>
      </c>
      <c r="B195" s="3" t="str">
        <f t="shared" ref="B195:B237" si="6">_xlfn.CONCAT(C195,".",E195)</f>
        <v>749.99</v>
      </c>
      <c r="C195" s="3">
        <v>749</v>
      </c>
      <c r="D195" s="17" t="s">
        <v>3510</v>
      </c>
      <c r="E195" s="23" t="s">
        <v>3236</v>
      </c>
      <c r="F195" s="3" t="s">
        <v>3427</v>
      </c>
      <c r="G195" s="23" t="s">
        <v>115</v>
      </c>
      <c r="H195" s="17" t="s">
        <v>3428</v>
      </c>
      <c r="I195" s="17" t="s">
        <v>3429</v>
      </c>
      <c r="J195" s="3" t="str">
        <f t="shared" ref="J195:J237" si="7">_xlfn.CONCAT(C195,".",E195)</f>
        <v>749.99</v>
      </c>
    </row>
    <row r="196" spans="1:10" ht="45">
      <c r="A196" s="17" t="s">
        <v>3511</v>
      </c>
      <c r="B196" s="3" t="str">
        <f t="shared" si="6"/>
        <v>750.00</v>
      </c>
      <c r="C196" s="3">
        <v>750</v>
      </c>
      <c r="D196" s="17" t="s">
        <v>3512</v>
      </c>
      <c r="E196" s="23" t="s">
        <v>3426</v>
      </c>
      <c r="F196" s="3" t="s">
        <v>3427</v>
      </c>
      <c r="G196" s="23" t="s">
        <v>115</v>
      </c>
      <c r="H196" s="17" t="s">
        <v>3428</v>
      </c>
      <c r="I196" s="17" t="s">
        <v>3429</v>
      </c>
      <c r="J196" s="3" t="str">
        <f t="shared" si="7"/>
        <v>750.00</v>
      </c>
    </row>
    <row r="197" spans="1:10" ht="45">
      <c r="A197" s="17" t="s">
        <v>3511</v>
      </c>
      <c r="B197" s="3" t="str">
        <f t="shared" si="6"/>
        <v>750.49</v>
      </c>
      <c r="C197" s="3">
        <v>750</v>
      </c>
      <c r="D197" s="17" t="s">
        <v>3512</v>
      </c>
      <c r="E197" s="23" t="s">
        <v>3120</v>
      </c>
      <c r="F197" s="3" t="s">
        <v>3427</v>
      </c>
      <c r="G197" s="23" t="s">
        <v>115</v>
      </c>
      <c r="H197" s="17" t="s">
        <v>3428</v>
      </c>
      <c r="I197" s="17" t="s">
        <v>3429</v>
      </c>
      <c r="J197" s="3" t="str">
        <f t="shared" si="7"/>
        <v>750.49</v>
      </c>
    </row>
    <row r="198" spans="1:10" ht="45">
      <c r="A198" s="17" t="s">
        <v>3511</v>
      </c>
      <c r="B198" s="3" t="str">
        <f t="shared" si="6"/>
        <v>751.00</v>
      </c>
      <c r="C198" s="3">
        <v>751</v>
      </c>
      <c r="D198" s="17" t="s">
        <v>3513</v>
      </c>
      <c r="E198" s="23" t="s">
        <v>3426</v>
      </c>
      <c r="F198" s="3" t="s">
        <v>3427</v>
      </c>
      <c r="G198" s="23" t="s">
        <v>115</v>
      </c>
      <c r="H198" s="17" t="s">
        <v>3428</v>
      </c>
      <c r="I198" s="17" t="s">
        <v>3429</v>
      </c>
      <c r="J198" s="3" t="str">
        <f t="shared" si="7"/>
        <v>751.00</v>
      </c>
    </row>
    <row r="199" spans="1:10" ht="45">
      <c r="A199" s="17" t="s">
        <v>3511</v>
      </c>
      <c r="B199" s="3" t="str">
        <f t="shared" si="6"/>
        <v>751.49</v>
      </c>
      <c r="C199" s="3">
        <v>751</v>
      </c>
      <c r="D199" s="17" t="s">
        <v>3513</v>
      </c>
      <c r="E199" s="23" t="s">
        <v>3120</v>
      </c>
      <c r="F199" s="3" t="s">
        <v>3427</v>
      </c>
      <c r="G199" s="23" t="s">
        <v>115</v>
      </c>
      <c r="H199" s="17" t="s">
        <v>3428</v>
      </c>
      <c r="I199" s="17" t="s">
        <v>3429</v>
      </c>
      <c r="J199" s="3" t="str">
        <f t="shared" si="7"/>
        <v>751.49</v>
      </c>
    </row>
    <row r="200" spans="1:10" ht="45">
      <c r="A200" s="17" t="s">
        <v>3511</v>
      </c>
      <c r="B200" s="3" t="str">
        <f t="shared" si="6"/>
        <v>752.00</v>
      </c>
      <c r="C200" s="3">
        <v>752</v>
      </c>
      <c r="D200" s="17" t="s">
        <v>3514</v>
      </c>
      <c r="E200" s="23" t="s">
        <v>3426</v>
      </c>
      <c r="F200" s="3" t="s">
        <v>2934</v>
      </c>
      <c r="G200" s="23" t="s">
        <v>115</v>
      </c>
      <c r="H200" s="17" t="s">
        <v>3428</v>
      </c>
      <c r="I200" s="17" t="s">
        <v>3429</v>
      </c>
      <c r="J200" s="3" t="str">
        <f t="shared" si="7"/>
        <v>752.00</v>
      </c>
    </row>
    <row r="201" spans="1:10" ht="45">
      <c r="A201" s="17" t="s">
        <v>3511</v>
      </c>
      <c r="B201" s="3" t="str">
        <f t="shared" si="6"/>
        <v>752.49</v>
      </c>
      <c r="C201" s="3">
        <v>752</v>
      </c>
      <c r="D201" s="17" t="s">
        <v>3514</v>
      </c>
      <c r="E201" s="23" t="s">
        <v>3120</v>
      </c>
      <c r="F201" s="3" t="s">
        <v>2934</v>
      </c>
      <c r="G201" s="23" t="s">
        <v>115</v>
      </c>
      <c r="H201" s="17" t="s">
        <v>3428</v>
      </c>
      <c r="I201" s="17" t="s">
        <v>3429</v>
      </c>
      <c r="J201" s="3" t="str">
        <f t="shared" si="7"/>
        <v>752.49</v>
      </c>
    </row>
    <row r="202" spans="1:10" ht="45">
      <c r="A202" s="17" t="s">
        <v>3511</v>
      </c>
      <c r="B202" s="3" t="str">
        <f t="shared" si="6"/>
        <v>753.00</v>
      </c>
      <c r="C202" s="3">
        <v>753</v>
      </c>
      <c r="D202" s="17" t="s">
        <v>3515</v>
      </c>
      <c r="E202" s="23" t="s">
        <v>3426</v>
      </c>
      <c r="F202" s="3" t="s">
        <v>3427</v>
      </c>
      <c r="G202" s="23" t="s">
        <v>115</v>
      </c>
      <c r="H202" s="17" t="s">
        <v>3428</v>
      </c>
      <c r="I202" s="17" t="s">
        <v>3429</v>
      </c>
      <c r="J202" s="3" t="str">
        <f t="shared" si="7"/>
        <v>753.00</v>
      </c>
    </row>
    <row r="203" spans="1:10" ht="45">
      <c r="A203" s="17" t="s">
        <v>3511</v>
      </c>
      <c r="B203" s="3" t="str">
        <f t="shared" si="6"/>
        <v>753.50</v>
      </c>
      <c r="C203" s="3">
        <v>753</v>
      </c>
      <c r="D203" s="17" t="s">
        <v>3515</v>
      </c>
      <c r="E203" s="23" t="s">
        <v>3430</v>
      </c>
      <c r="F203" s="3" t="s">
        <v>3427</v>
      </c>
      <c r="G203" s="23" t="s">
        <v>115</v>
      </c>
      <c r="H203" s="17" t="s">
        <v>3428</v>
      </c>
      <c r="I203" s="17" t="s">
        <v>3429</v>
      </c>
      <c r="J203" s="3" t="str">
        <f t="shared" si="7"/>
        <v>753.50</v>
      </c>
    </row>
    <row r="204" spans="1:10" ht="45">
      <c r="A204" s="17" t="s">
        <v>3511</v>
      </c>
      <c r="B204" s="3" t="str">
        <f t="shared" si="6"/>
        <v>753.99</v>
      </c>
      <c r="C204" s="3">
        <v>753</v>
      </c>
      <c r="D204" s="17" t="s">
        <v>3515</v>
      </c>
      <c r="E204" s="23" t="s">
        <v>3236</v>
      </c>
      <c r="F204" s="3" t="s">
        <v>3427</v>
      </c>
      <c r="G204" s="23" t="s">
        <v>115</v>
      </c>
      <c r="H204" s="17" t="s">
        <v>3428</v>
      </c>
      <c r="I204" s="17" t="s">
        <v>3429</v>
      </c>
      <c r="J204" s="3" t="str">
        <f t="shared" si="7"/>
        <v>753.99</v>
      </c>
    </row>
    <row r="205" spans="1:10" ht="45">
      <c r="A205" s="17" t="s">
        <v>3511</v>
      </c>
      <c r="B205" s="3" t="str">
        <f t="shared" si="6"/>
        <v>753.10</v>
      </c>
      <c r="C205" s="3">
        <v>753</v>
      </c>
      <c r="D205" s="17" t="s">
        <v>3515</v>
      </c>
      <c r="E205" s="23" t="s">
        <v>1875</v>
      </c>
      <c r="F205" s="3" t="s">
        <v>2927</v>
      </c>
      <c r="G205" s="23" t="s">
        <v>115</v>
      </c>
      <c r="H205" s="17" t="s">
        <v>3428</v>
      </c>
      <c r="I205" s="17" t="s">
        <v>3429</v>
      </c>
      <c r="J205" s="3" t="str">
        <f t="shared" si="7"/>
        <v>753.10</v>
      </c>
    </row>
    <row r="206" spans="1:10" ht="45">
      <c r="A206" s="17" t="s">
        <v>3511</v>
      </c>
      <c r="B206" s="3" t="str">
        <f t="shared" si="6"/>
        <v>754.00</v>
      </c>
      <c r="C206" s="3">
        <v>754</v>
      </c>
      <c r="D206" s="17" t="s">
        <v>3516</v>
      </c>
      <c r="E206" s="23" t="s">
        <v>3426</v>
      </c>
      <c r="F206" s="3" t="s">
        <v>3427</v>
      </c>
      <c r="G206" s="23" t="s">
        <v>115</v>
      </c>
      <c r="H206" s="17" t="s">
        <v>3428</v>
      </c>
      <c r="I206" s="17" t="s">
        <v>3429</v>
      </c>
      <c r="J206" s="3" t="str">
        <f t="shared" si="7"/>
        <v>754.00</v>
      </c>
    </row>
    <row r="207" spans="1:10" ht="45">
      <c r="A207" s="17" t="s">
        <v>3511</v>
      </c>
      <c r="B207" s="3" t="str">
        <f t="shared" si="6"/>
        <v>754.49</v>
      </c>
      <c r="C207" s="3">
        <v>754</v>
      </c>
      <c r="D207" s="17" t="s">
        <v>3516</v>
      </c>
      <c r="E207" s="23" t="s">
        <v>3120</v>
      </c>
      <c r="F207" s="3" t="s">
        <v>3427</v>
      </c>
      <c r="G207" s="23" t="s">
        <v>115</v>
      </c>
      <c r="H207" s="17" t="s">
        <v>3428</v>
      </c>
      <c r="I207" s="17" t="s">
        <v>3429</v>
      </c>
      <c r="J207" s="3" t="str">
        <f t="shared" si="7"/>
        <v>754.49</v>
      </c>
    </row>
    <row r="208" spans="1:10" ht="45">
      <c r="A208" s="17" t="s">
        <v>3511</v>
      </c>
      <c r="B208" s="3" t="str">
        <f t="shared" si="6"/>
        <v>755.00</v>
      </c>
      <c r="C208" s="3">
        <v>755</v>
      </c>
      <c r="D208" s="17" t="s">
        <v>3517</v>
      </c>
      <c r="E208" s="23" t="s">
        <v>3426</v>
      </c>
      <c r="F208" s="3" t="s">
        <v>3427</v>
      </c>
      <c r="G208" s="23" t="s">
        <v>115</v>
      </c>
      <c r="H208" s="17" t="s">
        <v>3428</v>
      </c>
      <c r="I208" s="17" t="s">
        <v>3429</v>
      </c>
      <c r="J208" s="3" t="str">
        <f t="shared" si="7"/>
        <v>755.00</v>
      </c>
    </row>
    <row r="209" spans="1:10" ht="45">
      <c r="A209" s="17" t="s">
        <v>3511</v>
      </c>
      <c r="B209" s="3" t="str">
        <f t="shared" si="6"/>
        <v>755.49</v>
      </c>
      <c r="C209" s="3">
        <v>755</v>
      </c>
      <c r="D209" s="17" t="s">
        <v>3517</v>
      </c>
      <c r="E209" s="23" t="s">
        <v>3120</v>
      </c>
      <c r="F209" s="3" t="s">
        <v>3427</v>
      </c>
      <c r="G209" s="23" t="s">
        <v>115</v>
      </c>
      <c r="H209" s="17" t="s">
        <v>3428</v>
      </c>
      <c r="I209" s="17" t="s">
        <v>3429</v>
      </c>
      <c r="J209" s="3" t="str">
        <f t="shared" si="7"/>
        <v>755.49</v>
      </c>
    </row>
    <row r="210" spans="1:10" ht="45">
      <c r="A210" s="17" t="s">
        <v>3511</v>
      </c>
      <c r="B210" s="3" t="str">
        <f t="shared" si="6"/>
        <v>759.00</v>
      </c>
      <c r="C210" s="3">
        <v>759</v>
      </c>
      <c r="D210" s="17" t="s">
        <v>3518</v>
      </c>
      <c r="E210" s="23" t="s">
        <v>3426</v>
      </c>
      <c r="F210" s="3" t="s">
        <v>3519</v>
      </c>
      <c r="G210" s="23" t="s">
        <v>115</v>
      </c>
      <c r="H210" s="17" t="s">
        <v>3428</v>
      </c>
      <c r="I210" s="17" t="s">
        <v>3429</v>
      </c>
      <c r="J210" s="3" t="str">
        <f t="shared" si="7"/>
        <v>759.00</v>
      </c>
    </row>
    <row r="211" spans="1:10" ht="45">
      <c r="A211" s="17" t="s">
        <v>3511</v>
      </c>
      <c r="B211" s="3" t="str">
        <f t="shared" si="6"/>
        <v>759.49</v>
      </c>
      <c r="C211" s="3">
        <v>759</v>
      </c>
      <c r="D211" s="17" t="s">
        <v>3518</v>
      </c>
      <c r="E211" s="23" t="s">
        <v>3120</v>
      </c>
      <c r="F211" s="3" t="s">
        <v>3519</v>
      </c>
      <c r="G211" s="23" t="s">
        <v>115</v>
      </c>
      <c r="H211" s="17" t="s">
        <v>3428</v>
      </c>
      <c r="I211" s="17" t="s">
        <v>3429</v>
      </c>
      <c r="J211" s="3" t="str">
        <f t="shared" si="7"/>
        <v>759.49</v>
      </c>
    </row>
    <row r="212" spans="1:10" ht="45">
      <c r="A212" s="17" t="s">
        <v>3511</v>
      </c>
      <c r="B212" s="3" t="str">
        <f t="shared" si="6"/>
        <v>759.50</v>
      </c>
      <c r="C212" s="3">
        <v>759</v>
      </c>
      <c r="D212" s="17" t="s">
        <v>3518</v>
      </c>
      <c r="E212" s="23" t="s">
        <v>3430</v>
      </c>
      <c r="F212" s="3" t="s">
        <v>3519</v>
      </c>
      <c r="G212" s="23" t="s">
        <v>115</v>
      </c>
      <c r="H212" s="17" t="s">
        <v>3428</v>
      </c>
      <c r="I212" s="17" t="s">
        <v>3429</v>
      </c>
      <c r="J212" s="3" t="str">
        <f t="shared" si="7"/>
        <v>759.50</v>
      </c>
    </row>
    <row r="213" spans="1:10" ht="45">
      <c r="A213" s="17" t="s">
        <v>3511</v>
      </c>
      <c r="B213" s="3" t="str">
        <f t="shared" si="6"/>
        <v>759.99</v>
      </c>
      <c r="C213" s="3">
        <v>759</v>
      </c>
      <c r="D213" s="17" t="s">
        <v>3518</v>
      </c>
      <c r="E213" s="23" t="s">
        <v>3236</v>
      </c>
      <c r="F213" s="3" t="s">
        <v>3519</v>
      </c>
      <c r="G213" s="23" t="s">
        <v>115</v>
      </c>
      <c r="H213" s="17" t="s">
        <v>3428</v>
      </c>
      <c r="I213" s="17" t="s">
        <v>3429</v>
      </c>
      <c r="J213" s="3" t="str">
        <f t="shared" si="7"/>
        <v>759.99</v>
      </c>
    </row>
    <row r="214" spans="1:10" ht="45">
      <c r="A214" s="17" t="s">
        <v>3511</v>
      </c>
      <c r="B214" s="3" t="str">
        <f t="shared" si="6"/>
        <v>759.10</v>
      </c>
      <c r="C214" s="3">
        <v>759</v>
      </c>
      <c r="D214" s="17" t="s">
        <v>3518</v>
      </c>
      <c r="E214" s="23" t="s">
        <v>1875</v>
      </c>
      <c r="F214" s="3" t="s">
        <v>2910</v>
      </c>
      <c r="G214" s="23" t="s">
        <v>115</v>
      </c>
      <c r="H214" s="17" t="s">
        <v>3428</v>
      </c>
      <c r="I214" s="17" t="s">
        <v>3429</v>
      </c>
      <c r="J214" s="3" t="str">
        <f t="shared" si="7"/>
        <v>759.10</v>
      </c>
    </row>
    <row r="215" spans="1:10" ht="45">
      <c r="A215" s="17" t="s">
        <v>3511</v>
      </c>
      <c r="B215" s="3" t="str">
        <f t="shared" si="6"/>
        <v>759.60</v>
      </c>
      <c r="C215" s="3">
        <v>759</v>
      </c>
      <c r="D215" s="17" t="s">
        <v>3518</v>
      </c>
      <c r="E215" s="23" t="s">
        <v>3279</v>
      </c>
      <c r="F215" s="3" t="s">
        <v>2910</v>
      </c>
      <c r="G215" s="23" t="s">
        <v>115</v>
      </c>
      <c r="H215" s="17" t="s">
        <v>3428</v>
      </c>
      <c r="I215" s="17" t="s">
        <v>3429</v>
      </c>
      <c r="J215" s="3" t="str">
        <f t="shared" si="7"/>
        <v>759.60</v>
      </c>
    </row>
    <row r="216" spans="1:10" ht="45">
      <c r="A216" s="17" t="s">
        <v>3511</v>
      </c>
      <c r="B216" s="3" t="str">
        <f t="shared" si="6"/>
        <v>759.12</v>
      </c>
      <c r="C216" s="3">
        <v>759</v>
      </c>
      <c r="D216" s="17" t="s">
        <v>3518</v>
      </c>
      <c r="E216" s="23" t="s">
        <v>1883</v>
      </c>
      <c r="F216" s="3" t="s">
        <v>2917</v>
      </c>
      <c r="G216" s="23" t="s">
        <v>115</v>
      </c>
      <c r="H216" s="17" t="s">
        <v>3428</v>
      </c>
      <c r="I216" s="17" t="s">
        <v>3429</v>
      </c>
      <c r="J216" s="3" t="str">
        <f t="shared" si="7"/>
        <v>759.12</v>
      </c>
    </row>
    <row r="217" spans="1:10" ht="45">
      <c r="A217" s="17" t="s">
        <v>3511</v>
      </c>
      <c r="B217" s="3" t="str">
        <f t="shared" si="6"/>
        <v>759.62</v>
      </c>
      <c r="C217" s="3">
        <v>759</v>
      </c>
      <c r="D217" s="17" t="s">
        <v>3518</v>
      </c>
      <c r="E217" s="23" t="s">
        <v>3152</v>
      </c>
      <c r="F217" s="3" t="s">
        <v>2917</v>
      </c>
      <c r="G217" s="23" t="s">
        <v>115</v>
      </c>
      <c r="H217" s="17" t="s">
        <v>3428</v>
      </c>
      <c r="I217" s="17" t="s">
        <v>3429</v>
      </c>
      <c r="J217" s="3" t="str">
        <f t="shared" si="7"/>
        <v>759.62</v>
      </c>
    </row>
    <row r="218" spans="1:10" ht="45">
      <c r="A218" s="17" t="s">
        <v>3511</v>
      </c>
      <c r="B218" s="3" t="str">
        <f t="shared" si="6"/>
        <v>799.00</v>
      </c>
      <c r="C218" s="3">
        <v>799</v>
      </c>
      <c r="D218" s="17" t="s">
        <v>3520</v>
      </c>
      <c r="E218" s="23" t="s">
        <v>3426</v>
      </c>
      <c r="F218" s="3" t="s">
        <v>3427</v>
      </c>
      <c r="G218" s="23" t="s">
        <v>115</v>
      </c>
      <c r="H218" s="17" t="s">
        <v>3428</v>
      </c>
      <c r="I218" s="17" t="s">
        <v>3429</v>
      </c>
      <c r="J218" s="3" t="str">
        <f t="shared" si="7"/>
        <v>799.00</v>
      </c>
    </row>
    <row r="219" spans="1:10" ht="45">
      <c r="A219" s="17" t="s">
        <v>3511</v>
      </c>
      <c r="B219" s="3" t="str">
        <f t="shared" si="6"/>
        <v>799.49</v>
      </c>
      <c r="C219" s="3">
        <v>799</v>
      </c>
      <c r="D219" s="17" t="s">
        <v>3520</v>
      </c>
      <c r="E219" s="23" t="s">
        <v>3120</v>
      </c>
      <c r="F219" s="3" t="s">
        <v>3427</v>
      </c>
      <c r="G219" s="23" t="s">
        <v>115</v>
      </c>
      <c r="H219" s="17" t="s">
        <v>3428</v>
      </c>
      <c r="I219" s="17" t="s">
        <v>3429</v>
      </c>
      <c r="J219" s="3" t="str">
        <f t="shared" si="7"/>
        <v>799.49</v>
      </c>
    </row>
    <row r="220" spans="1:10" ht="45">
      <c r="A220" s="17" t="s">
        <v>3511</v>
      </c>
      <c r="B220" s="3" t="str">
        <f t="shared" si="6"/>
        <v>799.50</v>
      </c>
      <c r="C220" s="3">
        <v>799</v>
      </c>
      <c r="D220" s="17" t="s">
        <v>3520</v>
      </c>
      <c r="E220" s="23" t="s">
        <v>3430</v>
      </c>
      <c r="F220" s="3" t="s">
        <v>3427</v>
      </c>
      <c r="G220" s="23" t="s">
        <v>115</v>
      </c>
      <c r="H220" s="17" t="s">
        <v>3428</v>
      </c>
      <c r="I220" s="17" t="s">
        <v>3429</v>
      </c>
      <c r="J220" s="3" t="str">
        <f t="shared" si="7"/>
        <v>799.50</v>
      </c>
    </row>
    <row r="221" spans="1:10" ht="45">
      <c r="A221" s="17" t="s">
        <v>3511</v>
      </c>
      <c r="B221" s="3" t="str">
        <f t="shared" si="6"/>
        <v>799.99</v>
      </c>
      <c r="C221" s="3">
        <v>799</v>
      </c>
      <c r="D221" s="17" t="s">
        <v>3520</v>
      </c>
      <c r="E221" s="23" t="s">
        <v>3236</v>
      </c>
      <c r="F221" s="3" t="s">
        <v>3427</v>
      </c>
      <c r="G221" s="23" t="s">
        <v>115</v>
      </c>
      <c r="H221" s="17" t="s">
        <v>3428</v>
      </c>
      <c r="I221" s="17" t="s">
        <v>3429</v>
      </c>
      <c r="J221" s="3" t="str">
        <f t="shared" si="7"/>
        <v>799.99</v>
      </c>
    </row>
    <row r="222" spans="1:10" ht="45">
      <c r="A222" s="17" t="s">
        <v>3511</v>
      </c>
      <c r="B222" s="3" t="str">
        <f t="shared" si="6"/>
        <v>799.12</v>
      </c>
      <c r="C222" s="3">
        <v>799</v>
      </c>
      <c r="D222" s="17" t="s">
        <v>3520</v>
      </c>
      <c r="E222" s="23" t="s">
        <v>1883</v>
      </c>
      <c r="F222" s="3" t="s">
        <v>2917</v>
      </c>
      <c r="G222" s="23" t="s">
        <v>115</v>
      </c>
      <c r="H222" s="17" t="s">
        <v>3428</v>
      </c>
      <c r="I222" s="17" t="s">
        <v>3429</v>
      </c>
      <c r="J222" s="3" t="str">
        <f t="shared" si="7"/>
        <v>799.12</v>
      </c>
    </row>
    <row r="223" spans="1:10" ht="75">
      <c r="A223" s="17" t="s">
        <v>3424</v>
      </c>
      <c r="B223" s="3" t="str">
        <f t="shared" si="6"/>
        <v>800.50</v>
      </c>
      <c r="C223" s="3">
        <v>800</v>
      </c>
      <c r="D223" s="17" t="s">
        <v>3521</v>
      </c>
      <c r="E223" s="23" t="s">
        <v>3430</v>
      </c>
      <c r="F223" s="3" t="s">
        <v>2923</v>
      </c>
      <c r="G223" s="23" t="s">
        <v>3522</v>
      </c>
      <c r="H223" s="17" t="s">
        <v>3523</v>
      </c>
      <c r="I223" s="17" t="s">
        <v>3524</v>
      </c>
      <c r="J223" s="3" t="str">
        <f t="shared" si="7"/>
        <v>800.50</v>
      </c>
    </row>
    <row r="224" spans="1:10" ht="75">
      <c r="A224" s="17" t="s">
        <v>3424</v>
      </c>
      <c r="B224" s="3" t="str">
        <f t="shared" si="6"/>
        <v>800.99</v>
      </c>
      <c r="C224" s="3">
        <v>800</v>
      </c>
      <c r="D224" s="17" t="s">
        <v>3521</v>
      </c>
      <c r="E224" s="23" t="s">
        <v>3236</v>
      </c>
      <c r="F224" s="3" t="s">
        <v>2923</v>
      </c>
      <c r="G224" s="23" t="s">
        <v>3522</v>
      </c>
      <c r="H224" s="17" t="s">
        <v>3523</v>
      </c>
      <c r="I224" s="17" t="s">
        <v>3524</v>
      </c>
      <c r="J224" s="3" t="str">
        <f t="shared" si="7"/>
        <v>800.99</v>
      </c>
    </row>
    <row r="225" spans="1:10" ht="45">
      <c r="A225" s="17" t="s">
        <v>3424</v>
      </c>
      <c r="B225" s="3" t="str">
        <f t="shared" si="6"/>
        <v>800.50</v>
      </c>
      <c r="C225" s="3">
        <v>800</v>
      </c>
      <c r="D225" s="17" t="s">
        <v>3521</v>
      </c>
      <c r="E225" s="23" t="s">
        <v>3430</v>
      </c>
      <c r="F225" s="3" t="s">
        <v>2923</v>
      </c>
      <c r="G225" s="23" t="s">
        <v>3525</v>
      </c>
      <c r="H225" s="17" t="s">
        <v>3526</v>
      </c>
      <c r="J225" s="3" t="str">
        <f t="shared" si="7"/>
        <v>800.50</v>
      </c>
    </row>
    <row r="226" spans="1:10" ht="45">
      <c r="A226" s="17" t="s">
        <v>3424</v>
      </c>
      <c r="B226" s="3" t="str">
        <f t="shared" si="6"/>
        <v>800.99</v>
      </c>
      <c r="C226" s="3">
        <v>800</v>
      </c>
      <c r="D226" s="17" t="s">
        <v>3521</v>
      </c>
      <c r="E226" s="23" t="s">
        <v>3236</v>
      </c>
      <c r="F226" s="3" t="s">
        <v>2923</v>
      </c>
      <c r="G226" s="23" t="s">
        <v>3525</v>
      </c>
      <c r="H226" s="17" t="s">
        <v>3526</v>
      </c>
      <c r="J226" s="3" t="str">
        <f t="shared" si="7"/>
        <v>800.99</v>
      </c>
    </row>
    <row r="227" spans="1:10" ht="75">
      <c r="A227" s="17" t="s">
        <v>3424</v>
      </c>
      <c r="B227" s="3" t="str">
        <f t="shared" si="6"/>
        <v>801.50</v>
      </c>
      <c r="C227" s="3">
        <v>801</v>
      </c>
      <c r="D227" s="17" t="s">
        <v>3527</v>
      </c>
      <c r="E227" s="23" t="s">
        <v>3430</v>
      </c>
      <c r="F227" s="3" t="s">
        <v>2920</v>
      </c>
      <c r="G227" s="23" t="s">
        <v>3437</v>
      </c>
      <c r="H227" s="17" t="s">
        <v>3438</v>
      </c>
      <c r="I227" s="17" t="s">
        <v>3439</v>
      </c>
      <c r="J227" s="3" t="str">
        <f t="shared" si="7"/>
        <v>801.50</v>
      </c>
    </row>
    <row r="228" spans="1:10" ht="75">
      <c r="A228" s="17" t="s">
        <v>3424</v>
      </c>
      <c r="B228" s="3" t="str">
        <f t="shared" si="6"/>
        <v>801.99</v>
      </c>
      <c r="C228" s="3">
        <v>801</v>
      </c>
      <c r="D228" s="17" t="s">
        <v>3527</v>
      </c>
      <c r="E228" s="23" t="s">
        <v>3236</v>
      </c>
      <c r="F228" s="3" t="s">
        <v>2920</v>
      </c>
      <c r="G228" s="23" t="s">
        <v>3437</v>
      </c>
      <c r="H228" s="17" t="s">
        <v>3438</v>
      </c>
      <c r="I228" s="17" t="s">
        <v>3439</v>
      </c>
      <c r="J228" s="3" t="str">
        <f t="shared" si="7"/>
        <v>801.99</v>
      </c>
    </row>
    <row r="229" spans="1:10" ht="45">
      <c r="A229" s="17" t="s">
        <v>3424</v>
      </c>
      <c r="B229" s="3" t="str">
        <f t="shared" si="6"/>
        <v>801.50</v>
      </c>
      <c r="C229" s="3">
        <v>801</v>
      </c>
      <c r="D229" s="17" t="s">
        <v>3527</v>
      </c>
      <c r="E229" s="23" t="s">
        <v>3430</v>
      </c>
      <c r="F229" s="3" t="s">
        <v>2920</v>
      </c>
      <c r="G229" s="23" t="s">
        <v>3440</v>
      </c>
      <c r="H229" s="17" t="s">
        <v>3441</v>
      </c>
      <c r="J229" s="3" t="str">
        <f t="shared" si="7"/>
        <v>801.50</v>
      </c>
    </row>
    <row r="230" spans="1:10" ht="45">
      <c r="A230" s="17" t="s">
        <v>3424</v>
      </c>
      <c r="B230" s="3" t="str">
        <f t="shared" si="6"/>
        <v>801.99</v>
      </c>
      <c r="C230" s="3">
        <v>801</v>
      </c>
      <c r="D230" s="17" t="s">
        <v>3527</v>
      </c>
      <c r="E230" s="23" t="s">
        <v>3236</v>
      </c>
      <c r="F230" s="3" t="s">
        <v>2920</v>
      </c>
      <c r="G230" s="23" t="s">
        <v>3440</v>
      </c>
      <c r="H230" s="17" t="s">
        <v>3441</v>
      </c>
      <c r="J230" s="3" t="str">
        <f t="shared" si="7"/>
        <v>801.99</v>
      </c>
    </row>
    <row r="231" spans="1:10" ht="45">
      <c r="A231" s="17" t="s">
        <v>3424</v>
      </c>
      <c r="B231" s="3" t="str">
        <f t="shared" si="6"/>
        <v>802.50</v>
      </c>
      <c r="C231" s="3">
        <v>802</v>
      </c>
      <c r="D231" s="17" t="s">
        <v>3528</v>
      </c>
      <c r="E231" s="23" t="s">
        <v>3430</v>
      </c>
      <c r="F231" s="3" t="s">
        <v>2926</v>
      </c>
      <c r="G231" s="23" t="s">
        <v>115</v>
      </c>
      <c r="H231" s="17" t="s">
        <v>3428</v>
      </c>
      <c r="I231" s="17" t="s">
        <v>3429</v>
      </c>
      <c r="J231" s="3" t="str">
        <f t="shared" si="7"/>
        <v>802.50</v>
      </c>
    </row>
    <row r="232" spans="1:10" ht="45">
      <c r="A232" s="17" t="s">
        <v>3424</v>
      </c>
      <c r="B232" s="3" t="str">
        <f t="shared" si="6"/>
        <v>802.99</v>
      </c>
      <c r="C232" s="3">
        <v>802</v>
      </c>
      <c r="D232" s="17" t="s">
        <v>3528</v>
      </c>
      <c r="E232" s="23" t="s">
        <v>3236</v>
      </c>
      <c r="F232" s="3" t="s">
        <v>2926</v>
      </c>
      <c r="G232" s="23" t="s">
        <v>115</v>
      </c>
      <c r="H232" s="17" t="s">
        <v>3428</v>
      </c>
      <c r="I232" s="17" t="s">
        <v>3429</v>
      </c>
      <c r="J232" s="3" t="str">
        <f t="shared" si="7"/>
        <v>802.99</v>
      </c>
    </row>
    <row r="233" spans="1:10" ht="30">
      <c r="A233" s="17" t="s">
        <v>3529</v>
      </c>
      <c r="B233" s="3" t="str">
        <f t="shared" si="6"/>
        <v>899.00</v>
      </c>
      <c r="C233" s="3">
        <v>899</v>
      </c>
      <c r="D233" s="17" t="s">
        <v>3530</v>
      </c>
      <c r="E233" s="23" t="s">
        <v>3426</v>
      </c>
      <c r="F233" s="3" t="s">
        <v>3427</v>
      </c>
      <c r="G233" s="23" t="s">
        <v>115</v>
      </c>
      <c r="H233" s="17" t="s">
        <v>3428</v>
      </c>
      <c r="I233" s="17" t="s">
        <v>3429</v>
      </c>
      <c r="J233" s="3" t="str">
        <f t="shared" si="7"/>
        <v>899.00</v>
      </c>
    </row>
    <row r="234" spans="1:10" ht="30">
      <c r="A234" s="17" t="s">
        <v>3529</v>
      </c>
      <c r="B234" s="3" t="str">
        <f t="shared" si="6"/>
        <v>899.49</v>
      </c>
      <c r="C234" s="3">
        <v>899</v>
      </c>
      <c r="D234" s="17" t="s">
        <v>3530</v>
      </c>
      <c r="E234" s="23" t="s">
        <v>3120</v>
      </c>
      <c r="F234" s="3" t="s">
        <v>3427</v>
      </c>
      <c r="G234" s="23" t="s">
        <v>115</v>
      </c>
      <c r="H234" s="17" t="s">
        <v>3428</v>
      </c>
      <c r="I234" s="17" t="s">
        <v>3429</v>
      </c>
      <c r="J234" s="3" t="str">
        <f t="shared" si="7"/>
        <v>899.49</v>
      </c>
    </row>
    <row r="235" spans="1:10" ht="30">
      <c r="A235" s="17" t="s">
        <v>3529</v>
      </c>
      <c r="B235" s="3" t="str">
        <f t="shared" si="6"/>
        <v>899.50</v>
      </c>
      <c r="C235" s="3">
        <v>899</v>
      </c>
      <c r="D235" s="17" t="s">
        <v>3530</v>
      </c>
      <c r="E235" s="23" t="s">
        <v>3430</v>
      </c>
      <c r="F235" s="3" t="s">
        <v>3427</v>
      </c>
      <c r="G235" s="23" t="s">
        <v>115</v>
      </c>
      <c r="H235" s="17" t="s">
        <v>3428</v>
      </c>
      <c r="I235" s="17" t="s">
        <v>3429</v>
      </c>
      <c r="J235" s="3" t="str">
        <f t="shared" si="7"/>
        <v>899.50</v>
      </c>
    </row>
    <row r="236" spans="1:10" ht="30">
      <c r="A236" s="17" t="s">
        <v>3529</v>
      </c>
      <c r="B236" s="3" t="str">
        <f t="shared" si="6"/>
        <v>899.99</v>
      </c>
      <c r="C236" s="3">
        <v>899</v>
      </c>
      <c r="D236" s="17" t="s">
        <v>3530</v>
      </c>
      <c r="E236" s="23" t="s">
        <v>3236</v>
      </c>
      <c r="F236" s="3" t="s">
        <v>3427</v>
      </c>
      <c r="G236" s="23" t="s">
        <v>115</v>
      </c>
      <c r="H236" s="17" t="s">
        <v>3428</v>
      </c>
      <c r="I236" s="17" t="s">
        <v>3429</v>
      </c>
      <c r="J236" s="3" t="str">
        <f t="shared" si="7"/>
        <v>899.99</v>
      </c>
    </row>
    <row r="237" spans="1:10" ht="30">
      <c r="A237" s="17" t="s">
        <v>3529</v>
      </c>
      <c r="B237" s="3" t="str">
        <f t="shared" si="6"/>
        <v>899.62</v>
      </c>
      <c r="C237" s="3">
        <v>899</v>
      </c>
      <c r="D237" s="17" t="s">
        <v>3530</v>
      </c>
      <c r="E237" s="23" t="s">
        <v>3152</v>
      </c>
      <c r="F237" s="3" t="s">
        <v>2917</v>
      </c>
      <c r="G237" s="23" t="s">
        <v>115</v>
      </c>
      <c r="H237" s="17" t="s">
        <v>3428</v>
      </c>
      <c r="I237" s="17" t="s">
        <v>3429</v>
      </c>
      <c r="J237" s="3" t="str">
        <f t="shared" si="7"/>
        <v>899.62</v>
      </c>
    </row>
  </sheetData>
  <sheetProtection algorithmName="SHA-512" hashValue="SsReyvJ5QYPRK1HiJzNwacWT+w/6cwyn4uoWPKuzYOhdV1C+twudzdzPzprnAvGlyGbYbP/kbulXLacjO9EFiQ==" saltValue="64L6uaZHZYVtVm8yWm+SYQ==" spinCount="100000" sheet="1" objects="1" scenarios="1"/>
  <pageMargins left="0.511811024" right="0.511811024" top="0.78740157499999996" bottom="0.78740157499999996" header="0.31496062000000002" footer="0.31496062000000002"/>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I154"/>
  <sheetViews>
    <sheetView showGridLines="0" workbookViewId="0">
      <selection activeCell="E6" sqref="E6"/>
    </sheetView>
  </sheetViews>
  <sheetFormatPr defaultRowHeight="15"/>
  <cols>
    <col min="1" max="1" width="9.140625" style="1"/>
    <col min="2" max="2" width="12.28515625" customWidth="1"/>
    <col min="3" max="3" width="13.85546875" style="1" bestFit="1" customWidth="1"/>
    <col min="4" max="4" width="9.140625" style="1"/>
    <col min="5" max="5" width="10.5703125" style="1" bestFit="1" customWidth="1"/>
    <col min="6" max="6" width="10.140625" style="20" customWidth="1"/>
    <col min="7" max="7" width="14.7109375" style="1" bestFit="1" customWidth="1"/>
    <col min="8" max="8" width="3.28515625" customWidth="1"/>
    <col min="10" max="10" width="13.42578125" bestFit="1" customWidth="1"/>
    <col min="11" max="11" width="19.7109375" bestFit="1" customWidth="1"/>
    <col min="12" max="12" width="12.5703125" bestFit="1" customWidth="1"/>
    <col min="14" max="14" width="9.140625" style="1"/>
    <col min="15" max="15" width="23.42578125" bestFit="1" customWidth="1"/>
    <col min="16" max="16" width="1.5703125" customWidth="1"/>
    <col min="17" max="20" width="11.85546875" customWidth="1"/>
    <col min="21" max="22" width="11.85546875" style="20" customWidth="1"/>
    <col min="23" max="23" width="15.85546875" bestFit="1" customWidth="1"/>
    <col min="24" max="24" width="1.7109375" customWidth="1"/>
    <col min="25" max="26" width="12.42578125" customWidth="1"/>
    <col min="27" max="27" width="14.85546875" bestFit="1" customWidth="1"/>
    <col min="28" max="28" width="15.42578125" customWidth="1"/>
    <col min="29" max="30" width="12.42578125" customWidth="1"/>
    <col min="31" max="31" width="18.5703125" bestFit="1" customWidth="1"/>
    <col min="32" max="32" width="1.7109375" customWidth="1"/>
    <col min="33" max="37" width="12.28515625" customWidth="1"/>
    <col min="38" max="38" width="12.28515625" style="20" customWidth="1"/>
    <col min="39" max="39" width="21.7109375" bestFit="1" customWidth="1"/>
    <col min="40" max="40" width="2.28515625" customWidth="1"/>
    <col min="41" max="46" width="12.85546875" customWidth="1"/>
    <col min="47" max="47" width="23.28515625" bestFit="1" customWidth="1"/>
    <col min="48" max="48" width="2" customWidth="1"/>
    <col min="49" max="54" width="14" customWidth="1"/>
    <col min="55" max="55" width="19.85546875" bestFit="1" customWidth="1"/>
    <col min="56" max="56" width="1.7109375" customWidth="1"/>
    <col min="57" max="62" width="14.7109375" customWidth="1"/>
    <col min="63" max="63" width="18.140625" bestFit="1" customWidth="1"/>
    <col min="64" max="64" width="2" customWidth="1"/>
    <col min="65" max="70" width="14.5703125" customWidth="1"/>
    <col min="71" max="71" width="16.85546875" bestFit="1" customWidth="1"/>
    <col min="72" max="72" width="2.28515625" customWidth="1"/>
    <col min="73" max="78" width="14.5703125" customWidth="1"/>
    <col min="79" max="79" width="16.5703125" bestFit="1" customWidth="1"/>
    <col min="80" max="80" width="3.7109375" customWidth="1"/>
    <col min="81" max="87" width="11.42578125" customWidth="1"/>
  </cols>
  <sheetData>
    <row r="1" spans="1:87" ht="9" customHeight="1" thickBot="1"/>
    <row r="2" spans="1:87">
      <c r="A2" s="79"/>
      <c r="B2" s="80"/>
      <c r="C2" s="81"/>
      <c r="D2" s="81"/>
      <c r="E2" s="81"/>
      <c r="F2" s="81"/>
      <c r="G2" s="82"/>
      <c r="I2" s="68"/>
      <c r="J2" s="69"/>
      <c r="K2" s="69"/>
      <c r="L2" s="69"/>
      <c r="M2" s="69"/>
      <c r="N2" s="70"/>
      <c r="O2" s="71"/>
      <c r="Q2" s="68"/>
      <c r="R2" s="69"/>
      <c r="S2" s="69"/>
      <c r="T2" s="69"/>
      <c r="U2" s="81"/>
      <c r="V2" s="81"/>
      <c r="W2" s="71"/>
      <c r="Y2" s="68"/>
      <c r="Z2" s="69"/>
      <c r="AA2" s="69"/>
      <c r="AB2" s="69"/>
      <c r="AC2" s="81"/>
      <c r="AD2" s="81"/>
      <c r="AE2" s="71"/>
      <c r="AG2" s="68"/>
      <c r="AH2" s="69"/>
      <c r="AI2" s="69"/>
      <c r="AJ2" s="69"/>
      <c r="AK2" s="81"/>
      <c r="AL2" s="81"/>
      <c r="AM2" s="71"/>
      <c r="AO2" s="68"/>
      <c r="AP2" s="69"/>
      <c r="AQ2" s="69"/>
      <c r="AR2" s="69"/>
      <c r="AS2" s="81"/>
      <c r="AT2" s="81"/>
      <c r="AU2" s="71"/>
      <c r="AW2" s="68"/>
      <c r="AX2" s="69"/>
      <c r="AY2" s="69"/>
      <c r="AZ2" s="69"/>
      <c r="BA2" s="81"/>
      <c r="BB2" s="81"/>
      <c r="BC2" s="71"/>
      <c r="BE2" s="68"/>
      <c r="BF2" s="69"/>
      <c r="BG2" s="69"/>
      <c r="BH2" s="69"/>
      <c r="BI2" s="81"/>
      <c r="BJ2" s="81"/>
      <c r="BK2" s="71"/>
      <c r="BM2" s="68"/>
      <c r="BN2" s="69"/>
      <c r="BO2" s="69"/>
      <c r="BP2" s="69"/>
      <c r="BQ2" s="81"/>
      <c r="BR2" s="81"/>
      <c r="BS2" s="71"/>
      <c r="BU2" s="68"/>
      <c r="BV2" s="69"/>
      <c r="BW2" s="69"/>
      <c r="BX2" s="69"/>
      <c r="BY2" s="81"/>
      <c r="BZ2" s="81"/>
      <c r="CA2" s="71"/>
      <c r="CC2" s="68"/>
      <c r="CD2" s="69"/>
      <c r="CE2" s="69"/>
      <c r="CF2" s="69"/>
      <c r="CG2" s="81"/>
      <c r="CH2" s="81"/>
      <c r="CI2" s="71"/>
    </row>
    <row r="3" spans="1:87" ht="18.75">
      <c r="A3" s="83" t="s">
        <v>3531</v>
      </c>
      <c r="B3" s="84"/>
      <c r="C3" s="53"/>
      <c r="D3" s="53"/>
      <c r="E3" s="53"/>
      <c r="F3" s="53"/>
      <c r="G3" s="85"/>
      <c r="I3" s="72" t="s">
        <v>3532</v>
      </c>
      <c r="J3" s="52"/>
      <c r="K3" s="52"/>
      <c r="L3" s="52"/>
      <c r="M3" s="52"/>
      <c r="N3" s="57"/>
      <c r="O3" s="73"/>
      <c r="Q3" s="72" t="s">
        <v>3533</v>
      </c>
      <c r="R3" s="52"/>
      <c r="S3" s="52"/>
      <c r="T3" s="52"/>
      <c r="U3" s="53"/>
      <c r="V3" s="53"/>
      <c r="W3" s="73"/>
      <c r="Y3" s="72" t="s">
        <v>3534</v>
      </c>
      <c r="Z3" s="52"/>
      <c r="AA3" s="52"/>
      <c r="AB3" s="52"/>
      <c r="AC3" s="53"/>
      <c r="AD3" s="53"/>
      <c r="AE3" s="73"/>
      <c r="AG3" s="72" t="s">
        <v>3535</v>
      </c>
      <c r="AH3" s="52"/>
      <c r="AI3" s="52"/>
      <c r="AJ3" s="52"/>
      <c r="AK3" s="53"/>
      <c r="AL3" s="53"/>
      <c r="AM3" s="73"/>
      <c r="AO3" s="72" t="s">
        <v>3536</v>
      </c>
      <c r="AP3" s="52"/>
      <c r="AQ3" s="52"/>
      <c r="AR3" s="52"/>
      <c r="AS3" s="53"/>
      <c r="AT3" s="53"/>
      <c r="AU3" s="73"/>
      <c r="AW3" s="72" t="s">
        <v>3537</v>
      </c>
      <c r="AX3" s="52"/>
      <c r="AY3" s="52"/>
      <c r="AZ3" s="52"/>
      <c r="BA3" s="53"/>
      <c r="BB3" s="53"/>
      <c r="BC3" s="73"/>
      <c r="BE3" s="72" t="s">
        <v>3538</v>
      </c>
      <c r="BF3" s="52"/>
      <c r="BG3" s="52"/>
      <c r="BH3" s="52"/>
      <c r="BI3" s="53"/>
      <c r="BJ3" s="53"/>
      <c r="BK3" s="73"/>
      <c r="BM3" s="72" t="s">
        <v>3539</v>
      </c>
      <c r="BN3" s="52"/>
      <c r="BO3" s="52"/>
      <c r="BP3" s="52"/>
      <c r="BQ3" s="53"/>
      <c r="BR3" s="53"/>
      <c r="BS3" s="73"/>
      <c r="BU3" s="72" t="s">
        <v>3540</v>
      </c>
      <c r="BV3" s="52"/>
      <c r="BW3" s="52"/>
      <c r="BX3" s="52"/>
      <c r="BY3" s="53"/>
      <c r="BZ3" s="53"/>
      <c r="CA3" s="73"/>
      <c r="CC3" s="72" t="s">
        <v>3541</v>
      </c>
      <c r="CD3" s="52"/>
      <c r="CE3" s="52"/>
      <c r="CF3" s="52"/>
      <c r="CG3" s="53"/>
      <c r="CH3" s="53"/>
      <c r="CI3" s="73"/>
    </row>
    <row r="4" spans="1:87" ht="15.75" thickBot="1">
      <c r="A4" s="86" t="s">
        <v>3542</v>
      </c>
      <c r="B4" s="87"/>
      <c r="C4" s="87"/>
      <c r="D4" s="76" t="s">
        <v>3543</v>
      </c>
      <c r="E4" s="88"/>
      <c r="F4" s="88"/>
      <c r="G4" s="89"/>
      <c r="I4" s="74" t="s">
        <v>3542</v>
      </c>
      <c r="J4" s="75"/>
      <c r="K4" s="75"/>
      <c r="L4" s="76" t="s">
        <v>3543</v>
      </c>
      <c r="M4" s="75"/>
      <c r="N4" s="77"/>
      <c r="O4" s="78"/>
      <c r="Q4" s="90" t="s">
        <v>3542</v>
      </c>
      <c r="R4" s="52"/>
      <c r="S4" s="52"/>
      <c r="T4" s="76" t="s">
        <v>3543</v>
      </c>
      <c r="U4" s="88"/>
      <c r="V4" s="88"/>
      <c r="W4" s="78"/>
      <c r="Y4" s="90" t="s">
        <v>3542</v>
      </c>
      <c r="Z4" s="52"/>
      <c r="AA4" s="52"/>
      <c r="AB4" s="94" t="s">
        <v>3543</v>
      </c>
      <c r="AC4" s="53"/>
      <c r="AD4" s="53"/>
      <c r="AE4" s="73"/>
      <c r="AG4" s="90" t="s">
        <v>3542</v>
      </c>
      <c r="AH4" s="52"/>
      <c r="AI4" s="52"/>
      <c r="AJ4" s="94" t="s">
        <v>3543</v>
      </c>
      <c r="AK4" s="53"/>
      <c r="AL4" s="53"/>
      <c r="AM4" s="73"/>
      <c r="AO4" s="90" t="s">
        <v>3542</v>
      </c>
      <c r="AP4" s="52"/>
      <c r="AQ4" s="52"/>
      <c r="AR4" s="94" t="s">
        <v>3543</v>
      </c>
      <c r="AS4" s="53"/>
      <c r="AT4" s="53"/>
      <c r="AU4" s="73"/>
      <c r="AW4" s="90" t="s">
        <v>3542</v>
      </c>
      <c r="AX4" s="52"/>
      <c r="AY4" s="52"/>
      <c r="AZ4" s="94" t="s">
        <v>3543</v>
      </c>
      <c r="BA4" s="53"/>
      <c r="BB4" s="53"/>
      <c r="BC4" s="73"/>
      <c r="BE4" s="90" t="s">
        <v>3542</v>
      </c>
      <c r="BF4" s="52"/>
      <c r="BG4" s="52"/>
      <c r="BH4" s="94" t="s">
        <v>3543</v>
      </c>
      <c r="BI4" s="53"/>
      <c r="BJ4" s="53"/>
      <c r="BK4" s="73"/>
      <c r="BM4" s="90" t="s">
        <v>3542</v>
      </c>
      <c r="BN4" s="52"/>
      <c r="BO4" s="52"/>
      <c r="BP4" s="94" t="s">
        <v>3543</v>
      </c>
      <c r="BQ4" s="53"/>
      <c r="BR4" s="53"/>
      <c r="BS4" s="73"/>
      <c r="BU4" s="90" t="s">
        <v>3542</v>
      </c>
      <c r="BV4" s="52"/>
      <c r="BW4" s="52"/>
      <c r="BX4" s="94" t="s">
        <v>3543</v>
      </c>
      <c r="BY4" s="53"/>
      <c r="BZ4" s="53"/>
      <c r="CA4" s="73"/>
      <c r="CC4" s="90" t="s">
        <v>3542</v>
      </c>
      <c r="CD4" s="52"/>
      <c r="CE4" s="52"/>
      <c r="CF4" s="94" t="s">
        <v>3543</v>
      </c>
      <c r="CG4" s="53"/>
      <c r="CH4" s="53"/>
      <c r="CI4" s="73"/>
    </row>
    <row r="5" spans="1:87" ht="15.75" thickBot="1">
      <c r="A5" s="63" t="s">
        <v>3544</v>
      </c>
      <c r="B5" s="64" t="s">
        <v>2836</v>
      </c>
      <c r="C5" s="65" t="s">
        <v>1996</v>
      </c>
      <c r="D5" s="105" t="s">
        <v>2836</v>
      </c>
      <c r="E5" s="114" t="s">
        <v>3545</v>
      </c>
      <c r="F5" s="92" t="s">
        <v>3417</v>
      </c>
      <c r="G5" s="93" t="s">
        <v>3546</v>
      </c>
      <c r="I5" s="37" t="s">
        <v>3544</v>
      </c>
      <c r="J5" s="38" t="s">
        <v>2836</v>
      </c>
      <c r="K5" s="61" t="s">
        <v>1996</v>
      </c>
      <c r="L5" s="40" t="s">
        <v>2836</v>
      </c>
      <c r="M5" s="41" t="s">
        <v>3545</v>
      </c>
      <c r="N5" s="43" t="s">
        <v>3417</v>
      </c>
      <c r="O5" s="42" t="s">
        <v>3546</v>
      </c>
      <c r="Q5" s="37" t="s">
        <v>3544</v>
      </c>
      <c r="R5" s="38" t="s">
        <v>2836</v>
      </c>
      <c r="S5" s="39" t="s">
        <v>1996</v>
      </c>
      <c r="T5" s="91" t="s">
        <v>2836</v>
      </c>
      <c r="U5" s="92" t="s">
        <v>3545</v>
      </c>
      <c r="V5" s="92" t="s">
        <v>3417</v>
      </c>
      <c r="W5" s="93" t="s">
        <v>3546</v>
      </c>
      <c r="Y5" s="37" t="s">
        <v>3544</v>
      </c>
      <c r="Z5" s="38" t="s">
        <v>2836</v>
      </c>
      <c r="AA5" s="61" t="s">
        <v>1996</v>
      </c>
      <c r="AB5" s="40" t="s">
        <v>2836</v>
      </c>
      <c r="AC5" s="43" t="s">
        <v>3545</v>
      </c>
      <c r="AD5" s="43" t="s">
        <v>3417</v>
      </c>
      <c r="AE5" s="42" t="s">
        <v>3546</v>
      </c>
      <c r="AG5" s="63" t="s">
        <v>3544</v>
      </c>
      <c r="AH5" s="64" t="s">
        <v>2836</v>
      </c>
      <c r="AI5" s="98" t="s">
        <v>1996</v>
      </c>
      <c r="AJ5" s="105" t="s">
        <v>2836</v>
      </c>
      <c r="AK5" s="92" t="s">
        <v>3545</v>
      </c>
      <c r="AL5" s="92" t="s">
        <v>3417</v>
      </c>
      <c r="AM5" s="93" t="s">
        <v>3546</v>
      </c>
      <c r="AO5" s="63" t="s">
        <v>3544</v>
      </c>
      <c r="AP5" s="64" t="s">
        <v>2836</v>
      </c>
      <c r="AQ5" s="98" t="s">
        <v>1996</v>
      </c>
      <c r="AR5" s="105" t="s">
        <v>2836</v>
      </c>
      <c r="AS5" s="92" t="s">
        <v>3545</v>
      </c>
      <c r="AT5" s="92" t="s">
        <v>3417</v>
      </c>
      <c r="AU5" s="93" t="s">
        <v>3546</v>
      </c>
      <c r="AW5" s="37" t="s">
        <v>3544</v>
      </c>
      <c r="AX5" s="38" t="s">
        <v>2836</v>
      </c>
      <c r="AY5" s="61" t="s">
        <v>1996</v>
      </c>
      <c r="AZ5" s="40" t="s">
        <v>2836</v>
      </c>
      <c r="BA5" s="43" t="s">
        <v>3545</v>
      </c>
      <c r="BB5" s="43" t="s">
        <v>3417</v>
      </c>
      <c r="BC5" s="42" t="s">
        <v>3546</v>
      </c>
      <c r="BE5" s="63" t="s">
        <v>3544</v>
      </c>
      <c r="BF5" s="64" t="s">
        <v>2836</v>
      </c>
      <c r="BG5" s="61" t="s">
        <v>1996</v>
      </c>
      <c r="BH5" s="105" t="s">
        <v>2836</v>
      </c>
      <c r="BI5" s="92" t="s">
        <v>3545</v>
      </c>
      <c r="BJ5" s="92" t="s">
        <v>3417</v>
      </c>
      <c r="BK5" s="93" t="s">
        <v>3546</v>
      </c>
      <c r="BM5" s="63" t="s">
        <v>3544</v>
      </c>
      <c r="BN5" s="64" t="s">
        <v>2836</v>
      </c>
      <c r="BO5" s="64" t="s">
        <v>1996</v>
      </c>
      <c r="BP5" s="105" t="s">
        <v>2836</v>
      </c>
      <c r="BQ5" s="92" t="s">
        <v>3545</v>
      </c>
      <c r="BR5" s="92" t="s">
        <v>3417</v>
      </c>
      <c r="BS5" s="93" t="s">
        <v>3546</v>
      </c>
      <c r="BU5" s="63" t="s">
        <v>3544</v>
      </c>
      <c r="BV5" s="64" t="s">
        <v>2836</v>
      </c>
      <c r="BW5" s="64" t="s">
        <v>1996</v>
      </c>
      <c r="BX5" s="105" t="s">
        <v>2836</v>
      </c>
      <c r="BY5" s="92" t="s">
        <v>3545</v>
      </c>
      <c r="BZ5" s="92" t="s">
        <v>3417</v>
      </c>
      <c r="CA5" s="93" t="s">
        <v>3546</v>
      </c>
      <c r="CC5" s="63" t="s">
        <v>3544</v>
      </c>
      <c r="CD5" s="64" t="s">
        <v>2836</v>
      </c>
      <c r="CE5" s="64" t="s">
        <v>1996</v>
      </c>
      <c r="CF5" s="105" t="s">
        <v>2836</v>
      </c>
      <c r="CG5" s="92" t="s">
        <v>3545</v>
      </c>
      <c r="CH5" s="92" t="s">
        <v>3417</v>
      </c>
      <c r="CI5" s="93" t="s">
        <v>3546</v>
      </c>
    </row>
    <row r="6" spans="1:87">
      <c r="A6" s="66" t="s">
        <v>3547</v>
      </c>
      <c r="B6" s="67" t="s">
        <v>3548</v>
      </c>
      <c r="C6" s="112" t="s">
        <v>3549</v>
      </c>
      <c r="D6" s="115" t="s">
        <v>3427</v>
      </c>
      <c r="E6" s="137" t="s">
        <v>115</v>
      </c>
      <c r="F6" s="116" t="s">
        <v>3550</v>
      </c>
      <c r="G6" s="117" t="s">
        <v>3551</v>
      </c>
      <c r="I6" s="54" t="s">
        <v>3547</v>
      </c>
      <c r="J6" s="55" t="s">
        <v>3552</v>
      </c>
      <c r="K6" s="62" t="s">
        <v>3553</v>
      </c>
      <c r="L6" s="54" t="s">
        <v>3554</v>
      </c>
      <c r="M6" s="124" t="s">
        <v>115</v>
      </c>
      <c r="N6" s="45" t="s">
        <v>3550</v>
      </c>
      <c r="O6" s="56" t="s">
        <v>3555</v>
      </c>
      <c r="Q6" s="44" t="s">
        <v>3547</v>
      </c>
      <c r="R6" s="55" t="s">
        <v>3556</v>
      </c>
      <c r="S6" s="62" t="s">
        <v>3557</v>
      </c>
      <c r="T6" s="95" t="s">
        <v>3557</v>
      </c>
      <c r="U6" s="139" t="s">
        <v>115</v>
      </c>
      <c r="V6" s="96" t="s">
        <v>3550</v>
      </c>
      <c r="W6" s="97" t="s">
        <v>3558</v>
      </c>
      <c r="Y6" s="44" t="s">
        <v>3547</v>
      </c>
      <c r="Z6" s="55" t="s">
        <v>3559</v>
      </c>
      <c r="AA6" s="62" t="s">
        <v>3560</v>
      </c>
      <c r="AB6" s="54" t="s">
        <v>3560</v>
      </c>
      <c r="AC6" s="124" t="s">
        <v>115</v>
      </c>
      <c r="AD6" s="47" t="s">
        <v>3550</v>
      </c>
      <c r="AE6" s="56" t="s">
        <v>3561</v>
      </c>
      <c r="AG6" s="99" t="s">
        <v>3547</v>
      </c>
      <c r="AH6" s="100" t="s">
        <v>3562</v>
      </c>
      <c r="AI6" s="103" t="s">
        <v>3563</v>
      </c>
      <c r="AJ6" s="95" t="s">
        <v>3563</v>
      </c>
      <c r="AK6" s="139" t="s">
        <v>115</v>
      </c>
      <c r="AL6" s="96" t="s">
        <v>3550</v>
      </c>
      <c r="AM6" s="97" t="s">
        <v>3564</v>
      </c>
      <c r="AO6" s="66" t="s">
        <v>3547</v>
      </c>
      <c r="AP6" s="100" t="s">
        <v>3565</v>
      </c>
      <c r="AQ6" s="103" t="s">
        <v>3566</v>
      </c>
      <c r="AR6" s="95" t="s">
        <v>3566</v>
      </c>
      <c r="AS6" s="139" t="s">
        <v>115</v>
      </c>
      <c r="AT6" s="67" t="s">
        <v>3550</v>
      </c>
      <c r="AU6" s="97" t="s">
        <v>3567</v>
      </c>
      <c r="AW6" s="101" t="s">
        <v>3547</v>
      </c>
      <c r="AX6" s="55" t="s">
        <v>3568</v>
      </c>
      <c r="AY6" s="62" t="s">
        <v>3569</v>
      </c>
      <c r="AZ6" s="54" t="s">
        <v>3569</v>
      </c>
      <c r="BA6" s="111" t="s">
        <v>115</v>
      </c>
      <c r="BB6" s="45" t="s">
        <v>3550</v>
      </c>
      <c r="BC6" s="56" t="s">
        <v>3570</v>
      </c>
      <c r="BE6" s="66" t="s">
        <v>3547</v>
      </c>
      <c r="BF6" s="100" t="s">
        <v>3571</v>
      </c>
      <c r="BG6" s="97" t="s">
        <v>3572</v>
      </c>
      <c r="BH6" s="107" t="s">
        <v>3572</v>
      </c>
      <c r="BI6" s="140" t="s">
        <v>115</v>
      </c>
      <c r="BJ6" s="67" t="s">
        <v>3550</v>
      </c>
      <c r="BK6" s="97" t="s">
        <v>3573</v>
      </c>
      <c r="BM6" s="66" t="s">
        <v>3547</v>
      </c>
      <c r="BN6" s="100" t="s">
        <v>3574</v>
      </c>
      <c r="BO6" s="100" t="s">
        <v>3575</v>
      </c>
      <c r="BP6" s="100" t="s">
        <v>3575</v>
      </c>
      <c r="BQ6" s="140" t="s">
        <v>115</v>
      </c>
      <c r="BR6" s="67" t="s">
        <v>3550</v>
      </c>
      <c r="BS6" s="97" t="s">
        <v>3576</v>
      </c>
      <c r="BU6" s="66" t="s">
        <v>3547</v>
      </c>
      <c r="BV6" s="100" t="s">
        <v>3577</v>
      </c>
      <c r="BW6" s="100" t="s">
        <v>3578</v>
      </c>
      <c r="BX6" s="100" t="s">
        <v>3578</v>
      </c>
      <c r="BY6" s="140" t="s">
        <v>115</v>
      </c>
      <c r="BZ6" s="67" t="s">
        <v>3550</v>
      </c>
      <c r="CA6" s="97" t="s">
        <v>3579</v>
      </c>
      <c r="CC6" s="95" t="s">
        <v>3547</v>
      </c>
      <c r="CD6" s="100" t="s">
        <v>3580</v>
      </c>
      <c r="CE6" s="100" t="s">
        <v>3581</v>
      </c>
      <c r="CF6" s="100" t="s">
        <v>3581</v>
      </c>
      <c r="CG6" s="140" t="s">
        <v>115</v>
      </c>
      <c r="CH6" s="67" t="s">
        <v>3550</v>
      </c>
      <c r="CI6" s="97" t="s">
        <v>3582</v>
      </c>
    </row>
    <row r="7" spans="1:87">
      <c r="A7" s="44" t="s">
        <v>3583</v>
      </c>
      <c r="B7" s="45" t="s">
        <v>3548</v>
      </c>
      <c r="C7" s="113" t="s">
        <v>3549</v>
      </c>
      <c r="D7" s="118" t="s">
        <v>2907</v>
      </c>
      <c r="E7" s="111" t="s">
        <v>3431</v>
      </c>
      <c r="F7" s="47" t="s">
        <v>3550</v>
      </c>
      <c r="G7" s="119" t="s">
        <v>3551</v>
      </c>
      <c r="I7" s="54" t="s">
        <v>3583</v>
      </c>
      <c r="J7" s="55" t="s">
        <v>3552</v>
      </c>
      <c r="K7" s="62" t="s">
        <v>3553</v>
      </c>
      <c r="L7" s="54" t="s">
        <v>3554</v>
      </c>
      <c r="M7" s="124" t="s">
        <v>3434</v>
      </c>
      <c r="N7" s="45" t="s">
        <v>3550</v>
      </c>
      <c r="O7" s="56" t="s">
        <v>3555</v>
      </c>
      <c r="Q7" s="44" t="s">
        <v>3583</v>
      </c>
      <c r="R7" s="55" t="s">
        <v>3556</v>
      </c>
      <c r="S7" s="62" t="s">
        <v>3557</v>
      </c>
      <c r="T7" s="54" t="s">
        <v>3557</v>
      </c>
      <c r="U7" s="124" t="s">
        <v>115</v>
      </c>
      <c r="V7" s="47" t="s">
        <v>3584</v>
      </c>
      <c r="W7" s="56" t="s">
        <v>3558</v>
      </c>
      <c r="Y7" s="44" t="s">
        <v>3583</v>
      </c>
      <c r="Z7" s="55" t="s">
        <v>3559</v>
      </c>
      <c r="AA7" s="62" t="s">
        <v>3560</v>
      </c>
      <c r="AB7" s="54" t="s">
        <v>3560</v>
      </c>
      <c r="AC7" s="124" t="s">
        <v>115</v>
      </c>
      <c r="AD7" s="47" t="s">
        <v>3584</v>
      </c>
      <c r="AE7" s="56" t="s">
        <v>3561</v>
      </c>
      <c r="AG7" s="101" t="s">
        <v>3583</v>
      </c>
      <c r="AH7" s="55" t="s">
        <v>3562</v>
      </c>
      <c r="AI7" s="62" t="s">
        <v>3563</v>
      </c>
      <c r="AJ7" s="54" t="s">
        <v>3563</v>
      </c>
      <c r="AK7" s="124" t="s">
        <v>3437</v>
      </c>
      <c r="AL7" s="47" t="s">
        <v>3550</v>
      </c>
      <c r="AM7" s="56" t="s">
        <v>3564</v>
      </c>
      <c r="AO7" s="44" t="s">
        <v>3583</v>
      </c>
      <c r="AP7" s="55" t="s">
        <v>3565</v>
      </c>
      <c r="AQ7" s="62" t="s">
        <v>3566</v>
      </c>
      <c r="AR7" s="54" t="s">
        <v>3566</v>
      </c>
      <c r="AS7" s="124" t="s">
        <v>115</v>
      </c>
      <c r="AT7" s="45" t="s">
        <v>3584</v>
      </c>
      <c r="AU7" s="56" t="s">
        <v>3567</v>
      </c>
      <c r="AW7" s="101" t="s">
        <v>3583</v>
      </c>
      <c r="AX7" s="55" t="s">
        <v>3568</v>
      </c>
      <c r="AY7" s="62" t="s">
        <v>3569</v>
      </c>
      <c r="AZ7" s="54" t="s">
        <v>3569</v>
      </c>
      <c r="BA7" s="111" t="s">
        <v>115</v>
      </c>
      <c r="BB7" s="45" t="s">
        <v>3584</v>
      </c>
      <c r="BC7" s="56" t="s">
        <v>3570</v>
      </c>
      <c r="BE7" s="44" t="s">
        <v>3583</v>
      </c>
      <c r="BF7" s="55" t="s">
        <v>3571</v>
      </c>
      <c r="BG7" s="56" t="s">
        <v>3572</v>
      </c>
      <c r="BH7" s="108" t="s">
        <v>3572</v>
      </c>
      <c r="BI7" s="111" t="s">
        <v>115</v>
      </c>
      <c r="BJ7" s="45" t="s">
        <v>3584</v>
      </c>
      <c r="BK7" s="56" t="s">
        <v>3573</v>
      </c>
      <c r="BM7" s="44" t="s">
        <v>3583</v>
      </c>
      <c r="BN7" s="55" t="s">
        <v>3574</v>
      </c>
      <c r="BO7" s="55" t="s">
        <v>3575</v>
      </c>
      <c r="BP7" s="55" t="s">
        <v>3575</v>
      </c>
      <c r="BQ7" s="111" t="s">
        <v>115</v>
      </c>
      <c r="BR7" s="45" t="s">
        <v>3584</v>
      </c>
      <c r="BS7" s="56" t="s">
        <v>3576</v>
      </c>
      <c r="BU7" s="44" t="s">
        <v>3583</v>
      </c>
      <c r="BV7" s="55" t="s">
        <v>3577</v>
      </c>
      <c r="BW7" s="55" t="s">
        <v>3578</v>
      </c>
      <c r="BX7" s="55" t="s">
        <v>3578</v>
      </c>
      <c r="BY7" s="111" t="s">
        <v>115</v>
      </c>
      <c r="BZ7" s="45" t="s">
        <v>3584</v>
      </c>
      <c r="CA7" s="56" t="s">
        <v>3579</v>
      </c>
      <c r="CC7" s="54" t="s">
        <v>3583</v>
      </c>
      <c r="CD7" s="55" t="s">
        <v>3580</v>
      </c>
      <c r="CE7" s="55" t="s">
        <v>3581</v>
      </c>
      <c r="CF7" s="55" t="s">
        <v>3581</v>
      </c>
      <c r="CG7" s="111" t="s">
        <v>115</v>
      </c>
      <c r="CH7" s="45" t="s">
        <v>3584</v>
      </c>
      <c r="CI7" s="56" t="s">
        <v>3582</v>
      </c>
    </row>
    <row r="8" spans="1:87">
      <c r="A8" s="44" t="s">
        <v>3585</v>
      </c>
      <c r="B8" s="45" t="s">
        <v>3548</v>
      </c>
      <c r="C8" s="113" t="s">
        <v>3549</v>
      </c>
      <c r="D8" s="118" t="s">
        <v>3427</v>
      </c>
      <c r="E8" s="111" t="s">
        <v>115</v>
      </c>
      <c r="F8" s="47" t="s">
        <v>3584</v>
      </c>
      <c r="G8" s="119" t="s">
        <v>3551</v>
      </c>
      <c r="I8" s="54" t="s">
        <v>3585</v>
      </c>
      <c r="J8" s="55" t="s">
        <v>3552</v>
      </c>
      <c r="K8" s="62" t="s">
        <v>3553</v>
      </c>
      <c r="L8" s="54" t="s">
        <v>3554</v>
      </c>
      <c r="M8" s="124" t="s">
        <v>115</v>
      </c>
      <c r="N8" s="45" t="s">
        <v>3584</v>
      </c>
      <c r="O8" s="56" t="s">
        <v>3555</v>
      </c>
      <c r="Q8" s="44" t="s">
        <v>3585</v>
      </c>
      <c r="R8" s="55" t="s">
        <v>3556</v>
      </c>
      <c r="S8" s="62" t="s">
        <v>3557</v>
      </c>
      <c r="T8" s="54" t="s">
        <v>3557</v>
      </c>
      <c r="U8" s="124" t="s">
        <v>115</v>
      </c>
      <c r="V8" s="47" t="s">
        <v>3586</v>
      </c>
      <c r="W8" s="56" t="s">
        <v>3558</v>
      </c>
      <c r="Y8" s="44" t="s">
        <v>3585</v>
      </c>
      <c r="Z8" s="55" t="s">
        <v>3559</v>
      </c>
      <c r="AA8" s="62" t="s">
        <v>3560</v>
      </c>
      <c r="AB8" s="54" t="s">
        <v>3560</v>
      </c>
      <c r="AC8" s="124" t="s">
        <v>115</v>
      </c>
      <c r="AD8" s="47" t="s">
        <v>3586</v>
      </c>
      <c r="AE8" s="56" t="s">
        <v>3561</v>
      </c>
      <c r="AG8" s="101" t="s">
        <v>3585</v>
      </c>
      <c r="AH8" s="55" t="s">
        <v>3562</v>
      </c>
      <c r="AI8" s="62" t="s">
        <v>3563</v>
      </c>
      <c r="AJ8" s="54" t="s">
        <v>3563</v>
      </c>
      <c r="AK8" s="124" t="s">
        <v>3440</v>
      </c>
      <c r="AL8" s="47" t="s">
        <v>3550</v>
      </c>
      <c r="AM8" s="56" t="s">
        <v>3564</v>
      </c>
      <c r="AO8" s="44" t="s">
        <v>3585</v>
      </c>
      <c r="AP8" s="55" t="s">
        <v>3565</v>
      </c>
      <c r="AQ8" s="62" t="s">
        <v>3566</v>
      </c>
      <c r="AR8" s="54" t="s">
        <v>3566</v>
      </c>
      <c r="AS8" s="124" t="s">
        <v>115</v>
      </c>
      <c r="AT8" s="45" t="s">
        <v>3586</v>
      </c>
      <c r="AU8" s="56" t="s">
        <v>3567</v>
      </c>
      <c r="AW8" s="101" t="s">
        <v>3585</v>
      </c>
      <c r="AX8" s="55" t="s">
        <v>3568</v>
      </c>
      <c r="AY8" s="62" t="s">
        <v>3569</v>
      </c>
      <c r="AZ8" s="54" t="s">
        <v>3569</v>
      </c>
      <c r="BA8" s="111" t="s">
        <v>115</v>
      </c>
      <c r="BB8" s="45" t="s">
        <v>3586</v>
      </c>
      <c r="BC8" s="56" t="s">
        <v>3570</v>
      </c>
      <c r="BE8" s="44" t="s">
        <v>3585</v>
      </c>
      <c r="BF8" s="55" t="s">
        <v>3571</v>
      </c>
      <c r="BG8" s="56" t="s">
        <v>3572</v>
      </c>
      <c r="BH8" s="108" t="s">
        <v>3572</v>
      </c>
      <c r="BI8" s="111" t="s">
        <v>115</v>
      </c>
      <c r="BJ8" s="45" t="s">
        <v>3586</v>
      </c>
      <c r="BK8" s="56" t="s">
        <v>3573</v>
      </c>
      <c r="BM8" s="44" t="s">
        <v>3585</v>
      </c>
      <c r="BN8" s="55" t="s">
        <v>3574</v>
      </c>
      <c r="BO8" s="55" t="s">
        <v>3575</v>
      </c>
      <c r="BP8" s="55" t="s">
        <v>3575</v>
      </c>
      <c r="BQ8" s="111" t="s">
        <v>115</v>
      </c>
      <c r="BR8" s="45" t="s">
        <v>3586</v>
      </c>
      <c r="BS8" s="56" t="s">
        <v>3576</v>
      </c>
      <c r="BU8" s="44" t="s">
        <v>3585</v>
      </c>
      <c r="BV8" s="55" t="s">
        <v>3577</v>
      </c>
      <c r="BW8" s="55" t="s">
        <v>3578</v>
      </c>
      <c r="BX8" s="55" t="s">
        <v>3578</v>
      </c>
      <c r="BY8" s="111" t="s">
        <v>115</v>
      </c>
      <c r="BZ8" s="45" t="s">
        <v>3586</v>
      </c>
      <c r="CA8" s="56" t="s">
        <v>3579</v>
      </c>
      <c r="CC8" s="54" t="s">
        <v>3585</v>
      </c>
      <c r="CD8" s="55" t="s">
        <v>3580</v>
      </c>
      <c r="CE8" s="55" t="s">
        <v>3581</v>
      </c>
      <c r="CF8" s="55" t="s">
        <v>3581</v>
      </c>
      <c r="CG8" s="111" t="s">
        <v>115</v>
      </c>
      <c r="CH8" s="45" t="s">
        <v>3586</v>
      </c>
      <c r="CI8" s="56" t="s">
        <v>3582</v>
      </c>
    </row>
    <row r="9" spans="1:87">
      <c r="A9" s="44" t="s">
        <v>3587</v>
      </c>
      <c r="B9" s="45" t="s">
        <v>3548</v>
      </c>
      <c r="C9" s="113" t="s">
        <v>3549</v>
      </c>
      <c r="D9" s="118" t="s">
        <v>3427</v>
      </c>
      <c r="E9" s="111" t="s">
        <v>115</v>
      </c>
      <c r="F9" s="47" t="s">
        <v>3586</v>
      </c>
      <c r="G9" s="119" t="s">
        <v>3551</v>
      </c>
      <c r="I9" s="54" t="s">
        <v>3587</v>
      </c>
      <c r="J9" s="55" t="s">
        <v>3552</v>
      </c>
      <c r="K9" s="62" t="s">
        <v>3553</v>
      </c>
      <c r="L9" s="54" t="s">
        <v>3554</v>
      </c>
      <c r="M9" s="124" t="s">
        <v>115</v>
      </c>
      <c r="N9" s="45" t="s">
        <v>3586</v>
      </c>
      <c r="O9" s="56" t="s">
        <v>3555</v>
      </c>
      <c r="Q9" s="44" t="s">
        <v>3587</v>
      </c>
      <c r="R9" s="55" t="s">
        <v>3556</v>
      </c>
      <c r="S9" s="62" t="s">
        <v>3557</v>
      </c>
      <c r="T9" s="54" t="s">
        <v>3557</v>
      </c>
      <c r="U9" s="124" t="s">
        <v>115</v>
      </c>
      <c r="V9" s="47" t="s">
        <v>3588</v>
      </c>
      <c r="W9" s="56" t="s">
        <v>3558</v>
      </c>
      <c r="Y9" s="44" t="s">
        <v>3587</v>
      </c>
      <c r="Z9" s="55" t="s">
        <v>3559</v>
      </c>
      <c r="AA9" s="62" t="s">
        <v>3560</v>
      </c>
      <c r="AB9" s="54" t="s">
        <v>3560</v>
      </c>
      <c r="AC9" s="124" t="s">
        <v>115</v>
      </c>
      <c r="AD9" s="47" t="s">
        <v>3589</v>
      </c>
      <c r="AE9" s="56" t="s">
        <v>3561</v>
      </c>
      <c r="AG9" s="101" t="s">
        <v>3587</v>
      </c>
      <c r="AH9" s="55" t="s">
        <v>3562</v>
      </c>
      <c r="AI9" s="62" t="s">
        <v>3563</v>
      </c>
      <c r="AJ9" s="54" t="s">
        <v>3563</v>
      </c>
      <c r="AK9" s="124" t="s">
        <v>115</v>
      </c>
      <c r="AL9" s="47" t="s">
        <v>3584</v>
      </c>
      <c r="AM9" s="56" t="s">
        <v>3564</v>
      </c>
      <c r="AO9" s="44" t="s">
        <v>3587</v>
      </c>
      <c r="AP9" s="55" t="s">
        <v>3565</v>
      </c>
      <c r="AQ9" s="62" t="s">
        <v>3566</v>
      </c>
      <c r="AR9" s="54" t="s">
        <v>3566</v>
      </c>
      <c r="AS9" s="124" t="s">
        <v>115</v>
      </c>
      <c r="AT9" s="45" t="s">
        <v>3589</v>
      </c>
      <c r="AU9" s="56" t="s">
        <v>3567</v>
      </c>
      <c r="AW9" s="101" t="s">
        <v>3587</v>
      </c>
      <c r="AX9" s="55" t="s">
        <v>3568</v>
      </c>
      <c r="AY9" s="62" t="s">
        <v>3569</v>
      </c>
      <c r="AZ9" s="54" t="s">
        <v>3569</v>
      </c>
      <c r="BA9" s="111" t="s">
        <v>115</v>
      </c>
      <c r="BB9" s="45" t="s">
        <v>3589</v>
      </c>
      <c r="BC9" s="56" t="s">
        <v>3570</v>
      </c>
      <c r="BE9" s="44" t="s">
        <v>3587</v>
      </c>
      <c r="BF9" s="55" t="s">
        <v>3571</v>
      </c>
      <c r="BG9" s="56" t="s">
        <v>3572</v>
      </c>
      <c r="BH9" s="108" t="s">
        <v>3572</v>
      </c>
      <c r="BI9" s="111" t="s">
        <v>115</v>
      </c>
      <c r="BJ9" s="45" t="s">
        <v>3589</v>
      </c>
      <c r="BK9" s="56" t="s">
        <v>3573</v>
      </c>
      <c r="BM9" s="44" t="s">
        <v>3587</v>
      </c>
      <c r="BN9" s="55" t="s">
        <v>3574</v>
      </c>
      <c r="BO9" s="55" t="s">
        <v>3575</v>
      </c>
      <c r="BP9" s="55" t="s">
        <v>3575</v>
      </c>
      <c r="BQ9" s="111" t="s">
        <v>115</v>
      </c>
      <c r="BR9" s="45" t="s">
        <v>3589</v>
      </c>
      <c r="BS9" s="56" t="s">
        <v>3576</v>
      </c>
      <c r="BU9" s="44" t="s">
        <v>3587</v>
      </c>
      <c r="BV9" s="55" t="s">
        <v>3577</v>
      </c>
      <c r="BW9" s="55" t="s">
        <v>3578</v>
      </c>
      <c r="BX9" s="55" t="s">
        <v>3578</v>
      </c>
      <c r="BY9" s="111" t="s">
        <v>115</v>
      </c>
      <c r="BZ9" s="45" t="s">
        <v>3589</v>
      </c>
      <c r="CA9" s="56" t="s">
        <v>3579</v>
      </c>
      <c r="CC9" s="54" t="s">
        <v>3587</v>
      </c>
      <c r="CD9" s="55" t="s">
        <v>3580</v>
      </c>
      <c r="CE9" s="55" t="s">
        <v>3581</v>
      </c>
      <c r="CF9" s="55" t="s">
        <v>3581</v>
      </c>
      <c r="CG9" s="111" t="s">
        <v>115</v>
      </c>
      <c r="CH9" s="45" t="s">
        <v>3589</v>
      </c>
      <c r="CI9" s="56" t="s">
        <v>3582</v>
      </c>
    </row>
    <row r="10" spans="1:87">
      <c r="A10" s="44" t="s">
        <v>3590</v>
      </c>
      <c r="B10" s="45" t="s">
        <v>3548</v>
      </c>
      <c r="C10" s="113" t="s">
        <v>3549</v>
      </c>
      <c r="D10" s="118" t="s">
        <v>2907</v>
      </c>
      <c r="E10" s="111" t="s">
        <v>3446</v>
      </c>
      <c r="F10" s="47" t="s">
        <v>3591</v>
      </c>
      <c r="G10" s="119" t="s">
        <v>3551</v>
      </c>
      <c r="I10" s="54" t="s">
        <v>3590</v>
      </c>
      <c r="J10" s="55" t="s">
        <v>3552</v>
      </c>
      <c r="K10" s="62" t="s">
        <v>3553</v>
      </c>
      <c r="L10" s="54" t="s">
        <v>3554</v>
      </c>
      <c r="M10" s="124" t="s">
        <v>3434</v>
      </c>
      <c r="N10" s="45" t="s">
        <v>3586</v>
      </c>
      <c r="O10" s="56" t="s">
        <v>3555</v>
      </c>
      <c r="Q10" s="44" t="s">
        <v>3590</v>
      </c>
      <c r="R10" s="55" t="s">
        <v>3556</v>
      </c>
      <c r="S10" s="62" t="s">
        <v>3557</v>
      </c>
      <c r="T10" s="54" t="s">
        <v>3557</v>
      </c>
      <c r="U10" s="124" t="s">
        <v>115</v>
      </c>
      <c r="V10" s="47" t="s">
        <v>3592</v>
      </c>
      <c r="W10" s="56" t="s">
        <v>3558</v>
      </c>
      <c r="Y10" s="44" t="s">
        <v>3590</v>
      </c>
      <c r="Z10" s="55" t="s">
        <v>3559</v>
      </c>
      <c r="AA10" s="62" t="s">
        <v>3560</v>
      </c>
      <c r="AB10" s="54" t="s">
        <v>3560</v>
      </c>
      <c r="AC10" s="124" t="s">
        <v>3459</v>
      </c>
      <c r="AD10" s="47" t="s">
        <v>3589</v>
      </c>
      <c r="AE10" s="56" t="s">
        <v>3561</v>
      </c>
      <c r="AG10" s="101" t="s">
        <v>3590</v>
      </c>
      <c r="AH10" s="55" t="s">
        <v>3562</v>
      </c>
      <c r="AI10" s="62" t="s">
        <v>3563</v>
      </c>
      <c r="AJ10" s="54" t="s">
        <v>3563</v>
      </c>
      <c r="AK10" s="124" t="s">
        <v>115</v>
      </c>
      <c r="AL10" s="47" t="s">
        <v>3586</v>
      </c>
      <c r="AM10" s="56" t="s">
        <v>3564</v>
      </c>
      <c r="AO10" s="44" t="s">
        <v>3590</v>
      </c>
      <c r="AP10" s="55" t="s">
        <v>3565</v>
      </c>
      <c r="AQ10" s="62" t="s">
        <v>3566</v>
      </c>
      <c r="AR10" s="54" t="s">
        <v>3566</v>
      </c>
      <c r="AS10" s="124" t="s">
        <v>3459</v>
      </c>
      <c r="AT10" s="45" t="s">
        <v>3589</v>
      </c>
      <c r="AU10" s="56" t="s">
        <v>3567</v>
      </c>
      <c r="AW10" s="101" t="s">
        <v>3590</v>
      </c>
      <c r="AX10" s="55" t="s">
        <v>3568</v>
      </c>
      <c r="AY10" s="62" t="s">
        <v>3569</v>
      </c>
      <c r="AZ10" s="54" t="s">
        <v>3569</v>
      </c>
      <c r="BA10" s="111" t="s">
        <v>3459</v>
      </c>
      <c r="BB10" s="45" t="s">
        <v>3589</v>
      </c>
      <c r="BC10" s="56" t="s">
        <v>3570</v>
      </c>
      <c r="BE10" s="44" t="s">
        <v>3590</v>
      </c>
      <c r="BF10" s="55" t="s">
        <v>3571</v>
      </c>
      <c r="BG10" s="56" t="s">
        <v>3572</v>
      </c>
      <c r="BH10" s="108" t="s">
        <v>3572</v>
      </c>
      <c r="BI10" s="111" t="s">
        <v>3459</v>
      </c>
      <c r="BJ10" s="45" t="s">
        <v>3589</v>
      </c>
      <c r="BK10" s="56" t="s">
        <v>3573</v>
      </c>
      <c r="BM10" s="44" t="s">
        <v>3590</v>
      </c>
      <c r="BN10" s="55" t="s">
        <v>3574</v>
      </c>
      <c r="BO10" s="55" t="s">
        <v>3575</v>
      </c>
      <c r="BP10" s="55" t="s">
        <v>3575</v>
      </c>
      <c r="BQ10" s="111" t="s">
        <v>3459</v>
      </c>
      <c r="BR10" s="45" t="s">
        <v>3589</v>
      </c>
      <c r="BS10" s="56" t="s">
        <v>3576</v>
      </c>
      <c r="BU10" s="44" t="s">
        <v>3590</v>
      </c>
      <c r="BV10" s="55" t="s">
        <v>3577</v>
      </c>
      <c r="BW10" s="55" t="s">
        <v>3578</v>
      </c>
      <c r="BX10" s="55" t="s">
        <v>3578</v>
      </c>
      <c r="BY10" s="111" t="s">
        <v>3459</v>
      </c>
      <c r="BZ10" s="45" t="s">
        <v>3589</v>
      </c>
      <c r="CA10" s="56" t="s">
        <v>3579</v>
      </c>
      <c r="CC10" s="54" t="s">
        <v>3590</v>
      </c>
      <c r="CD10" s="55" t="s">
        <v>3580</v>
      </c>
      <c r="CE10" s="55" t="s">
        <v>3581</v>
      </c>
      <c r="CF10" s="55" t="s">
        <v>3581</v>
      </c>
      <c r="CG10" s="111" t="s">
        <v>3459</v>
      </c>
      <c r="CH10" s="45" t="s">
        <v>3589</v>
      </c>
      <c r="CI10" s="56" t="s">
        <v>3582</v>
      </c>
    </row>
    <row r="11" spans="1:87">
      <c r="A11" s="44" t="s">
        <v>3593</v>
      </c>
      <c r="B11" s="45" t="s">
        <v>3548</v>
      </c>
      <c r="C11" s="113" t="s">
        <v>3549</v>
      </c>
      <c r="D11" s="118" t="s">
        <v>2907</v>
      </c>
      <c r="E11" s="111" t="s">
        <v>115</v>
      </c>
      <c r="F11" s="47" t="s">
        <v>3591</v>
      </c>
      <c r="G11" s="119" t="s">
        <v>3551</v>
      </c>
      <c r="I11" s="54" t="s">
        <v>3593</v>
      </c>
      <c r="J11" s="55" t="s">
        <v>3552</v>
      </c>
      <c r="K11" s="62" t="s">
        <v>3553</v>
      </c>
      <c r="L11" s="54" t="s">
        <v>3554</v>
      </c>
      <c r="M11" s="124" t="s">
        <v>115</v>
      </c>
      <c r="N11" s="45" t="s">
        <v>3594</v>
      </c>
      <c r="O11" s="56" t="s">
        <v>3555</v>
      </c>
      <c r="Q11" s="44" t="s">
        <v>3593</v>
      </c>
      <c r="R11" s="55" t="s">
        <v>3556</v>
      </c>
      <c r="S11" s="62" t="s">
        <v>3557</v>
      </c>
      <c r="T11" s="54" t="s">
        <v>3557</v>
      </c>
      <c r="U11" s="124" t="s">
        <v>115</v>
      </c>
      <c r="V11" s="47" t="s">
        <v>3595</v>
      </c>
      <c r="W11" s="56" t="s">
        <v>3558</v>
      </c>
      <c r="Y11" s="44" t="s">
        <v>3593</v>
      </c>
      <c r="Z11" s="55" t="s">
        <v>3559</v>
      </c>
      <c r="AA11" s="62" t="s">
        <v>3560</v>
      </c>
      <c r="AB11" s="54" t="s">
        <v>3560</v>
      </c>
      <c r="AC11" s="124" t="s">
        <v>3462</v>
      </c>
      <c r="AD11" s="47" t="s">
        <v>3589</v>
      </c>
      <c r="AE11" s="56" t="s">
        <v>3561</v>
      </c>
      <c r="AG11" s="101" t="s">
        <v>3593</v>
      </c>
      <c r="AH11" s="55" t="s">
        <v>3562</v>
      </c>
      <c r="AI11" s="62" t="s">
        <v>3563</v>
      </c>
      <c r="AJ11" s="54" t="s">
        <v>3563</v>
      </c>
      <c r="AK11" s="124" t="s">
        <v>115</v>
      </c>
      <c r="AL11" s="47" t="s">
        <v>3589</v>
      </c>
      <c r="AM11" s="56" t="s">
        <v>3564</v>
      </c>
      <c r="AO11" s="44" t="s">
        <v>3593</v>
      </c>
      <c r="AP11" s="55" t="s">
        <v>3565</v>
      </c>
      <c r="AQ11" s="62" t="s">
        <v>3566</v>
      </c>
      <c r="AR11" s="54" t="s">
        <v>3566</v>
      </c>
      <c r="AS11" s="124" t="s">
        <v>3462</v>
      </c>
      <c r="AT11" s="45" t="s">
        <v>3589</v>
      </c>
      <c r="AU11" s="56" t="s">
        <v>3567</v>
      </c>
      <c r="AW11" s="101" t="s">
        <v>3593</v>
      </c>
      <c r="AX11" s="55" t="s">
        <v>3568</v>
      </c>
      <c r="AY11" s="62" t="s">
        <v>3569</v>
      </c>
      <c r="AZ11" s="54" t="s">
        <v>3569</v>
      </c>
      <c r="BA11" s="111" t="s">
        <v>3462</v>
      </c>
      <c r="BB11" s="45" t="s">
        <v>3589</v>
      </c>
      <c r="BC11" s="56" t="s">
        <v>3570</v>
      </c>
      <c r="BE11" s="44" t="s">
        <v>3593</v>
      </c>
      <c r="BF11" s="55" t="s">
        <v>3571</v>
      </c>
      <c r="BG11" s="56" t="s">
        <v>3572</v>
      </c>
      <c r="BH11" s="108" t="s">
        <v>3572</v>
      </c>
      <c r="BI11" s="111" t="s">
        <v>3462</v>
      </c>
      <c r="BJ11" s="45" t="s">
        <v>3589</v>
      </c>
      <c r="BK11" s="56" t="s">
        <v>3573</v>
      </c>
      <c r="BM11" s="44" t="s">
        <v>3593</v>
      </c>
      <c r="BN11" s="55" t="s">
        <v>3574</v>
      </c>
      <c r="BO11" s="55" t="s">
        <v>3575</v>
      </c>
      <c r="BP11" s="55" t="s">
        <v>3575</v>
      </c>
      <c r="BQ11" s="111" t="s">
        <v>3462</v>
      </c>
      <c r="BR11" s="45" t="s">
        <v>3589</v>
      </c>
      <c r="BS11" s="56" t="s">
        <v>3576</v>
      </c>
      <c r="BU11" s="44" t="s">
        <v>3593</v>
      </c>
      <c r="BV11" s="55" t="s">
        <v>3577</v>
      </c>
      <c r="BW11" s="55" t="s">
        <v>3578</v>
      </c>
      <c r="BX11" s="55" t="s">
        <v>3578</v>
      </c>
      <c r="BY11" s="111" t="s">
        <v>3462</v>
      </c>
      <c r="BZ11" s="45" t="s">
        <v>3589</v>
      </c>
      <c r="CA11" s="56" t="s">
        <v>3579</v>
      </c>
      <c r="CC11" s="54" t="s">
        <v>3593</v>
      </c>
      <c r="CD11" s="55" t="s">
        <v>3580</v>
      </c>
      <c r="CE11" s="55" t="s">
        <v>3581</v>
      </c>
      <c r="CF11" s="55" t="s">
        <v>3581</v>
      </c>
      <c r="CG11" s="111" t="s">
        <v>3462</v>
      </c>
      <c r="CH11" s="45" t="s">
        <v>3589</v>
      </c>
      <c r="CI11" s="56" t="s">
        <v>3582</v>
      </c>
    </row>
    <row r="12" spans="1:87">
      <c r="A12" s="44" t="s">
        <v>3596</v>
      </c>
      <c r="B12" s="45" t="s">
        <v>3548</v>
      </c>
      <c r="C12" s="113" t="s">
        <v>3549</v>
      </c>
      <c r="D12" s="118" t="s">
        <v>2907</v>
      </c>
      <c r="E12" s="111" t="s">
        <v>3446</v>
      </c>
      <c r="F12" s="47" t="s">
        <v>3597</v>
      </c>
      <c r="G12" s="119" t="s">
        <v>3551</v>
      </c>
      <c r="I12" s="54" t="s">
        <v>3596</v>
      </c>
      <c r="J12" s="55" t="s">
        <v>3552</v>
      </c>
      <c r="K12" s="62" t="s">
        <v>3553</v>
      </c>
      <c r="L12" s="54" t="s">
        <v>3554</v>
      </c>
      <c r="M12" s="124" t="s">
        <v>115</v>
      </c>
      <c r="N12" s="45" t="s">
        <v>3598</v>
      </c>
      <c r="O12" s="56" t="s">
        <v>3555</v>
      </c>
      <c r="Q12" s="44" t="s">
        <v>3596</v>
      </c>
      <c r="R12" s="55" t="s">
        <v>3556</v>
      </c>
      <c r="S12" s="62" t="s">
        <v>3557</v>
      </c>
      <c r="T12" s="54" t="s">
        <v>3557</v>
      </c>
      <c r="U12" s="124" t="s">
        <v>115</v>
      </c>
      <c r="V12" s="47" t="s">
        <v>3599</v>
      </c>
      <c r="W12" s="56" t="s">
        <v>3558</v>
      </c>
      <c r="Y12" s="44" t="s">
        <v>3596</v>
      </c>
      <c r="Z12" s="55" t="s">
        <v>3559</v>
      </c>
      <c r="AA12" s="62" t="s">
        <v>3560</v>
      </c>
      <c r="AB12" s="54" t="s">
        <v>3560</v>
      </c>
      <c r="AC12" s="124" t="s">
        <v>115</v>
      </c>
      <c r="AD12" s="47" t="s">
        <v>3600</v>
      </c>
      <c r="AE12" s="56" t="s">
        <v>3561</v>
      </c>
      <c r="AG12" s="101" t="s">
        <v>3596</v>
      </c>
      <c r="AH12" s="55" t="s">
        <v>3562</v>
      </c>
      <c r="AI12" s="62" t="s">
        <v>3563</v>
      </c>
      <c r="AJ12" s="54" t="s">
        <v>3563</v>
      </c>
      <c r="AK12" s="124" t="s">
        <v>3459</v>
      </c>
      <c r="AL12" s="47" t="s">
        <v>3589</v>
      </c>
      <c r="AM12" s="56" t="s">
        <v>3564</v>
      </c>
      <c r="AO12" s="44" t="s">
        <v>3596</v>
      </c>
      <c r="AP12" s="55" t="s">
        <v>3565</v>
      </c>
      <c r="AQ12" s="62" t="s">
        <v>3566</v>
      </c>
      <c r="AR12" s="54" t="s">
        <v>3566</v>
      </c>
      <c r="AS12" s="124" t="s">
        <v>115</v>
      </c>
      <c r="AT12" s="45" t="s">
        <v>3600</v>
      </c>
      <c r="AU12" s="56" t="s">
        <v>3567</v>
      </c>
      <c r="AW12" s="101" t="s">
        <v>3596</v>
      </c>
      <c r="AX12" s="55" t="s">
        <v>3568</v>
      </c>
      <c r="AY12" s="62" t="s">
        <v>3569</v>
      </c>
      <c r="AZ12" s="54" t="s">
        <v>3569</v>
      </c>
      <c r="BA12" s="111" t="s">
        <v>115</v>
      </c>
      <c r="BB12" s="45" t="s">
        <v>3600</v>
      </c>
      <c r="BC12" s="56" t="s">
        <v>3570</v>
      </c>
      <c r="BE12" s="44" t="s">
        <v>3596</v>
      </c>
      <c r="BF12" s="55" t="s">
        <v>3571</v>
      </c>
      <c r="BG12" s="56" t="s">
        <v>3572</v>
      </c>
      <c r="BH12" s="108" t="s">
        <v>3572</v>
      </c>
      <c r="BI12" s="111" t="s">
        <v>115</v>
      </c>
      <c r="BJ12" s="45" t="s">
        <v>3600</v>
      </c>
      <c r="BK12" s="56" t="s">
        <v>3573</v>
      </c>
      <c r="BM12" s="44" t="s">
        <v>3596</v>
      </c>
      <c r="BN12" s="55" t="s">
        <v>3574</v>
      </c>
      <c r="BO12" s="55" t="s">
        <v>3575</v>
      </c>
      <c r="BP12" s="55" t="s">
        <v>3575</v>
      </c>
      <c r="BQ12" s="111" t="s">
        <v>115</v>
      </c>
      <c r="BR12" s="45" t="s">
        <v>3600</v>
      </c>
      <c r="BS12" s="56" t="s">
        <v>3576</v>
      </c>
      <c r="BU12" s="44" t="s">
        <v>3596</v>
      </c>
      <c r="BV12" s="55" t="s">
        <v>3577</v>
      </c>
      <c r="BW12" s="55" t="s">
        <v>3578</v>
      </c>
      <c r="BX12" s="55" t="s">
        <v>3578</v>
      </c>
      <c r="BY12" s="111" t="s">
        <v>115</v>
      </c>
      <c r="BZ12" s="45" t="s">
        <v>3600</v>
      </c>
      <c r="CA12" s="56" t="s">
        <v>3579</v>
      </c>
      <c r="CC12" s="54" t="s">
        <v>3596</v>
      </c>
      <c r="CD12" s="55" t="s">
        <v>3580</v>
      </c>
      <c r="CE12" s="55" t="s">
        <v>3581</v>
      </c>
      <c r="CF12" s="55" t="s">
        <v>3581</v>
      </c>
      <c r="CG12" s="111" t="s">
        <v>115</v>
      </c>
      <c r="CH12" s="45" t="s">
        <v>3600</v>
      </c>
      <c r="CI12" s="56" t="s">
        <v>3582</v>
      </c>
    </row>
    <row r="13" spans="1:87">
      <c r="A13" s="44" t="s">
        <v>3601</v>
      </c>
      <c r="B13" s="45" t="s">
        <v>3548</v>
      </c>
      <c r="C13" s="113" t="s">
        <v>3549</v>
      </c>
      <c r="D13" s="118" t="s">
        <v>2907</v>
      </c>
      <c r="E13" s="111" t="s">
        <v>115</v>
      </c>
      <c r="F13" s="47" t="s">
        <v>3597</v>
      </c>
      <c r="G13" s="119" t="s">
        <v>3551</v>
      </c>
      <c r="I13" s="54" t="s">
        <v>3601</v>
      </c>
      <c r="J13" s="55" t="s">
        <v>3552</v>
      </c>
      <c r="K13" s="62" t="s">
        <v>3553</v>
      </c>
      <c r="L13" s="54" t="s">
        <v>3554</v>
      </c>
      <c r="M13" s="124" t="s">
        <v>115</v>
      </c>
      <c r="N13" s="45" t="s">
        <v>3602</v>
      </c>
      <c r="O13" s="56" t="s">
        <v>3555</v>
      </c>
      <c r="Q13" s="44" t="s">
        <v>3601</v>
      </c>
      <c r="R13" s="55" t="s">
        <v>3556</v>
      </c>
      <c r="S13" s="62" t="s">
        <v>3557</v>
      </c>
      <c r="T13" s="54" t="s">
        <v>3557</v>
      </c>
      <c r="U13" s="124" t="s">
        <v>3459</v>
      </c>
      <c r="V13" s="47" t="s">
        <v>3599</v>
      </c>
      <c r="W13" s="56" t="s">
        <v>3558</v>
      </c>
      <c r="Y13" s="44" t="s">
        <v>3601</v>
      </c>
      <c r="Z13" s="55" t="s">
        <v>3559</v>
      </c>
      <c r="AA13" s="62" t="s">
        <v>3560</v>
      </c>
      <c r="AB13" s="54" t="s">
        <v>3560</v>
      </c>
      <c r="AC13" s="124" t="s">
        <v>3466</v>
      </c>
      <c r="AD13" s="47" t="s">
        <v>3600</v>
      </c>
      <c r="AE13" s="56" t="s">
        <v>3561</v>
      </c>
      <c r="AG13" s="101" t="s">
        <v>3601</v>
      </c>
      <c r="AH13" s="55" t="s">
        <v>3562</v>
      </c>
      <c r="AI13" s="62" t="s">
        <v>3563</v>
      </c>
      <c r="AJ13" s="54" t="s">
        <v>3563</v>
      </c>
      <c r="AK13" s="124" t="s">
        <v>3462</v>
      </c>
      <c r="AL13" s="47" t="s">
        <v>3589</v>
      </c>
      <c r="AM13" s="56" t="s">
        <v>3564</v>
      </c>
      <c r="AO13" s="44" t="s">
        <v>3601</v>
      </c>
      <c r="AP13" s="55" t="s">
        <v>3565</v>
      </c>
      <c r="AQ13" s="62" t="s">
        <v>3566</v>
      </c>
      <c r="AR13" s="54" t="s">
        <v>3566</v>
      </c>
      <c r="AS13" s="124" t="s">
        <v>3466</v>
      </c>
      <c r="AT13" s="45" t="s">
        <v>3600</v>
      </c>
      <c r="AU13" s="56" t="s">
        <v>3567</v>
      </c>
      <c r="AW13" s="101" t="s">
        <v>3601</v>
      </c>
      <c r="AX13" s="55" t="s">
        <v>3568</v>
      </c>
      <c r="AY13" s="62" t="s">
        <v>3569</v>
      </c>
      <c r="AZ13" s="54" t="s">
        <v>3569</v>
      </c>
      <c r="BA13" s="111" t="s">
        <v>3466</v>
      </c>
      <c r="BB13" s="45" t="s">
        <v>3600</v>
      </c>
      <c r="BC13" s="56" t="s">
        <v>3570</v>
      </c>
      <c r="BE13" s="44" t="s">
        <v>3601</v>
      </c>
      <c r="BF13" s="55" t="s">
        <v>3571</v>
      </c>
      <c r="BG13" s="56" t="s">
        <v>3572</v>
      </c>
      <c r="BH13" s="108" t="s">
        <v>3572</v>
      </c>
      <c r="BI13" s="111" t="s">
        <v>3466</v>
      </c>
      <c r="BJ13" s="45" t="s">
        <v>3600</v>
      </c>
      <c r="BK13" s="56" t="s">
        <v>3573</v>
      </c>
      <c r="BM13" s="44" t="s">
        <v>3601</v>
      </c>
      <c r="BN13" s="55" t="s">
        <v>3574</v>
      </c>
      <c r="BO13" s="55" t="s">
        <v>3575</v>
      </c>
      <c r="BP13" s="55" t="s">
        <v>3575</v>
      </c>
      <c r="BQ13" s="111" t="s">
        <v>3466</v>
      </c>
      <c r="BR13" s="45" t="s">
        <v>3600</v>
      </c>
      <c r="BS13" s="56" t="s">
        <v>3576</v>
      </c>
      <c r="BU13" s="44" t="s">
        <v>3601</v>
      </c>
      <c r="BV13" s="55" t="s">
        <v>3577</v>
      </c>
      <c r="BW13" s="55" t="s">
        <v>3578</v>
      </c>
      <c r="BX13" s="55" t="s">
        <v>3578</v>
      </c>
      <c r="BY13" s="111" t="s">
        <v>3466</v>
      </c>
      <c r="BZ13" s="45" t="s">
        <v>3600</v>
      </c>
      <c r="CA13" s="56" t="s">
        <v>3579</v>
      </c>
      <c r="CC13" s="54" t="s">
        <v>3601</v>
      </c>
      <c r="CD13" s="55" t="s">
        <v>3580</v>
      </c>
      <c r="CE13" s="55" t="s">
        <v>3581</v>
      </c>
      <c r="CF13" s="55" t="s">
        <v>3581</v>
      </c>
      <c r="CG13" s="111" t="s">
        <v>3466</v>
      </c>
      <c r="CH13" s="45" t="s">
        <v>3600</v>
      </c>
      <c r="CI13" s="56" t="s">
        <v>3582</v>
      </c>
    </row>
    <row r="14" spans="1:87">
      <c r="A14" s="44" t="s">
        <v>3603</v>
      </c>
      <c r="B14" s="45" t="s">
        <v>3548</v>
      </c>
      <c r="C14" s="113" t="s">
        <v>3549</v>
      </c>
      <c r="D14" s="118" t="s">
        <v>2907</v>
      </c>
      <c r="E14" s="111" t="s">
        <v>3446</v>
      </c>
      <c r="F14" s="47" t="s">
        <v>3604</v>
      </c>
      <c r="G14" s="119" t="s">
        <v>3551</v>
      </c>
      <c r="I14" s="54" t="s">
        <v>3603</v>
      </c>
      <c r="J14" s="55" t="s">
        <v>3552</v>
      </c>
      <c r="K14" s="62" t="s">
        <v>3553</v>
      </c>
      <c r="L14" s="54" t="s">
        <v>3554</v>
      </c>
      <c r="M14" s="124" t="s">
        <v>115</v>
      </c>
      <c r="N14" s="45" t="s">
        <v>3605</v>
      </c>
      <c r="O14" s="56" t="s">
        <v>3555</v>
      </c>
      <c r="Q14" s="44" t="s">
        <v>3603</v>
      </c>
      <c r="R14" s="55" t="s">
        <v>3556</v>
      </c>
      <c r="S14" s="62" t="s">
        <v>3557</v>
      </c>
      <c r="T14" s="54" t="s">
        <v>3557</v>
      </c>
      <c r="U14" s="124" t="s">
        <v>3462</v>
      </c>
      <c r="V14" s="47" t="s">
        <v>3599</v>
      </c>
      <c r="W14" s="56" t="s">
        <v>3558</v>
      </c>
      <c r="Y14" s="44" t="s">
        <v>3603</v>
      </c>
      <c r="Z14" s="55" t="s">
        <v>3559</v>
      </c>
      <c r="AA14" s="62" t="s">
        <v>3560</v>
      </c>
      <c r="AB14" s="54" t="s">
        <v>3560</v>
      </c>
      <c r="AC14" s="124" t="s">
        <v>3469</v>
      </c>
      <c r="AD14" s="47" t="s">
        <v>3600</v>
      </c>
      <c r="AE14" s="56" t="s">
        <v>3561</v>
      </c>
      <c r="AG14" s="101" t="s">
        <v>3603</v>
      </c>
      <c r="AH14" s="55" t="s">
        <v>3562</v>
      </c>
      <c r="AI14" s="62" t="s">
        <v>3563</v>
      </c>
      <c r="AJ14" s="54" t="s">
        <v>3563</v>
      </c>
      <c r="AK14" s="124" t="s">
        <v>115</v>
      </c>
      <c r="AL14" s="47" t="s">
        <v>3600</v>
      </c>
      <c r="AM14" s="56" t="s">
        <v>3564</v>
      </c>
      <c r="AO14" s="44" t="s">
        <v>3603</v>
      </c>
      <c r="AP14" s="55" t="s">
        <v>3565</v>
      </c>
      <c r="AQ14" s="62" t="s">
        <v>3566</v>
      </c>
      <c r="AR14" s="54" t="s">
        <v>3566</v>
      </c>
      <c r="AS14" s="124" t="s">
        <v>3469</v>
      </c>
      <c r="AT14" s="45" t="s">
        <v>3600</v>
      </c>
      <c r="AU14" s="56" t="s">
        <v>3567</v>
      </c>
      <c r="AW14" s="101" t="s">
        <v>3603</v>
      </c>
      <c r="AX14" s="55" t="s">
        <v>3568</v>
      </c>
      <c r="AY14" s="62" t="s">
        <v>3569</v>
      </c>
      <c r="AZ14" s="54" t="s">
        <v>3569</v>
      </c>
      <c r="BA14" s="111" t="s">
        <v>3469</v>
      </c>
      <c r="BB14" s="45" t="s">
        <v>3600</v>
      </c>
      <c r="BC14" s="56" t="s">
        <v>3570</v>
      </c>
      <c r="BE14" s="44" t="s">
        <v>3603</v>
      </c>
      <c r="BF14" s="55" t="s">
        <v>3571</v>
      </c>
      <c r="BG14" s="56" t="s">
        <v>3572</v>
      </c>
      <c r="BH14" s="108" t="s">
        <v>3572</v>
      </c>
      <c r="BI14" s="111" t="s">
        <v>3469</v>
      </c>
      <c r="BJ14" s="45" t="s">
        <v>3600</v>
      </c>
      <c r="BK14" s="56" t="s">
        <v>3573</v>
      </c>
      <c r="BM14" s="44" t="s">
        <v>3603</v>
      </c>
      <c r="BN14" s="55" t="s">
        <v>3574</v>
      </c>
      <c r="BO14" s="55" t="s">
        <v>3575</v>
      </c>
      <c r="BP14" s="55" t="s">
        <v>3575</v>
      </c>
      <c r="BQ14" s="111" t="s">
        <v>3469</v>
      </c>
      <c r="BR14" s="45" t="s">
        <v>3600</v>
      </c>
      <c r="BS14" s="56" t="s">
        <v>3576</v>
      </c>
      <c r="BU14" s="44" t="s">
        <v>3603</v>
      </c>
      <c r="BV14" s="55" t="s">
        <v>3577</v>
      </c>
      <c r="BW14" s="55" t="s">
        <v>3578</v>
      </c>
      <c r="BX14" s="55" t="s">
        <v>3578</v>
      </c>
      <c r="BY14" s="111" t="s">
        <v>3469</v>
      </c>
      <c r="BZ14" s="45" t="s">
        <v>3600</v>
      </c>
      <c r="CA14" s="56" t="s">
        <v>3579</v>
      </c>
      <c r="CC14" s="54" t="s">
        <v>3603</v>
      </c>
      <c r="CD14" s="55" t="s">
        <v>3580</v>
      </c>
      <c r="CE14" s="55" t="s">
        <v>3581</v>
      </c>
      <c r="CF14" s="55" t="s">
        <v>3581</v>
      </c>
      <c r="CG14" s="111" t="s">
        <v>3469</v>
      </c>
      <c r="CH14" s="45" t="s">
        <v>3600</v>
      </c>
      <c r="CI14" s="56" t="s">
        <v>3582</v>
      </c>
    </row>
    <row r="15" spans="1:87">
      <c r="A15" s="44" t="s">
        <v>3606</v>
      </c>
      <c r="B15" s="45" t="s">
        <v>3548</v>
      </c>
      <c r="C15" s="113" t="s">
        <v>3549</v>
      </c>
      <c r="D15" s="118" t="s">
        <v>2907</v>
      </c>
      <c r="E15" s="111" t="s">
        <v>115</v>
      </c>
      <c r="F15" s="47" t="s">
        <v>3604</v>
      </c>
      <c r="G15" s="119" t="s">
        <v>3551</v>
      </c>
      <c r="I15" s="54" t="s">
        <v>3606</v>
      </c>
      <c r="J15" s="55" t="s">
        <v>3552</v>
      </c>
      <c r="K15" s="62" t="s">
        <v>3553</v>
      </c>
      <c r="L15" s="54" t="s">
        <v>3554</v>
      </c>
      <c r="M15" s="124" t="s">
        <v>115</v>
      </c>
      <c r="N15" s="45" t="s">
        <v>3607</v>
      </c>
      <c r="O15" s="56" t="s">
        <v>3555</v>
      </c>
      <c r="Q15" s="44" t="s">
        <v>3606</v>
      </c>
      <c r="R15" s="55" t="s">
        <v>3556</v>
      </c>
      <c r="S15" s="62" t="s">
        <v>3557</v>
      </c>
      <c r="T15" s="54" t="s">
        <v>3557</v>
      </c>
      <c r="U15" s="124" t="s">
        <v>3466</v>
      </c>
      <c r="V15" s="47" t="s">
        <v>3599</v>
      </c>
      <c r="W15" s="56" t="s">
        <v>3558</v>
      </c>
      <c r="Y15" s="44" t="s">
        <v>3606</v>
      </c>
      <c r="Z15" s="55" t="s">
        <v>3559</v>
      </c>
      <c r="AA15" s="62" t="s">
        <v>3560</v>
      </c>
      <c r="AB15" s="54" t="s">
        <v>3560</v>
      </c>
      <c r="AC15" s="124" t="s">
        <v>115</v>
      </c>
      <c r="AD15" s="47" t="s">
        <v>3608</v>
      </c>
      <c r="AE15" s="56" t="s">
        <v>3561</v>
      </c>
      <c r="AG15" s="101" t="s">
        <v>3606</v>
      </c>
      <c r="AH15" s="55" t="s">
        <v>3562</v>
      </c>
      <c r="AI15" s="62" t="s">
        <v>3563</v>
      </c>
      <c r="AJ15" s="54" t="s">
        <v>3563</v>
      </c>
      <c r="AK15" s="124" t="s">
        <v>3466</v>
      </c>
      <c r="AL15" s="47" t="s">
        <v>3600</v>
      </c>
      <c r="AM15" s="56" t="s">
        <v>3564</v>
      </c>
      <c r="AO15" s="44" t="s">
        <v>3606</v>
      </c>
      <c r="AP15" s="55" t="s">
        <v>3565</v>
      </c>
      <c r="AQ15" s="62" t="s">
        <v>3566</v>
      </c>
      <c r="AR15" s="54" t="s">
        <v>3566</v>
      </c>
      <c r="AS15" s="124" t="s">
        <v>115</v>
      </c>
      <c r="AT15" s="45" t="s">
        <v>3608</v>
      </c>
      <c r="AU15" s="56" t="s">
        <v>3567</v>
      </c>
      <c r="AW15" s="101" t="s">
        <v>3606</v>
      </c>
      <c r="AX15" s="55" t="s">
        <v>3568</v>
      </c>
      <c r="AY15" s="62" t="s">
        <v>3569</v>
      </c>
      <c r="AZ15" s="54" t="s">
        <v>3569</v>
      </c>
      <c r="BA15" s="111" t="s">
        <v>115</v>
      </c>
      <c r="BB15" s="45" t="s">
        <v>3608</v>
      </c>
      <c r="BC15" s="56" t="s">
        <v>3570</v>
      </c>
      <c r="BE15" s="44" t="s">
        <v>3606</v>
      </c>
      <c r="BF15" s="55" t="s">
        <v>3571</v>
      </c>
      <c r="BG15" s="56" t="s">
        <v>3572</v>
      </c>
      <c r="BH15" s="108" t="s">
        <v>3572</v>
      </c>
      <c r="BI15" s="111" t="s">
        <v>115</v>
      </c>
      <c r="BJ15" s="45" t="s">
        <v>3608</v>
      </c>
      <c r="BK15" s="56" t="s">
        <v>3573</v>
      </c>
      <c r="BM15" s="44" t="s">
        <v>3606</v>
      </c>
      <c r="BN15" s="55" t="s">
        <v>3574</v>
      </c>
      <c r="BO15" s="55" t="s">
        <v>3575</v>
      </c>
      <c r="BP15" s="55" t="s">
        <v>3575</v>
      </c>
      <c r="BQ15" s="111" t="s">
        <v>115</v>
      </c>
      <c r="BR15" s="45" t="s">
        <v>3608</v>
      </c>
      <c r="BS15" s="56" t="s">
        <v>3576</v>
      </c>
      <c r="BU15" s="44" t="s">
        <v>3606</v>
      </c>
      <c r="BV15" s="55" t="s">
        <v>3577</v>
      </c>
      <c r="BW15" s="55" t="s">
        <v>3578</v>
      </c>
      <c r="BX15" s="55" t="s">
        <v>3578</v>
      </c>
      <c r="BY15" s="111" t="s">
        <v>115</v>
      </c>
      <c r="BZ15" s="45" t="s">
        <v>3608</v>
      </c>
      <c r="CA15" s="56" t="s">
        <v>3579</v>
      </c>
      <c r="CC15" s="54" t="s">
        <v>3606</v>
      </c>
      <c r="CD15" s="55" t="s">
        <v>3580</v>
      </c>
      <c r="CE15" s="55" t="s">
        <v>3581</v>
      </c>
      <c r="CF15" s="55" t="s">
        <v>3581</v>
      </c>
      <c r="CG15" s="111" t="s">
        <v>115</v>
      </c>
      <c r="CH15" s="45" t="s">
        <v>3608</v>
      </c>
      <c r="CI15" s="56" t="s">
        <v>3582</v>
      </c>
    </row>
    <row r="16" spans="1:87">
      <c r="A16" s="44" t="s">
        <v>3609</v>
      </c>
      <c r="B16" s="45" t="s">
        <v>3548</v>
      </c>
      <c r="C16" s="113" t="s">
        <v>3549</v>
      </c>
      <c r="D16" s="118" t="s">
        <v>2907</v>
      </c>
      <c r="E16" s="111" t="s">
        <v>115</v>
      </c>
      <c r="F16" s="47" t="s">
        <v>3610</v>
      </c>
      <c r="G16" s="119" t="s">
        <v>3551</v>
      </c>
      <c r="I16" s="54" t="s">
        <v>3611</v>
      </c>
      <c r="J16" s="55" t="s">
        <v>3552</v>
      </c>
      <c r="K16" s="62" t="s">
        <v>3553</v>
      </c>
      <c r="L16" s="54" t="s">
        <v>3554</v>
      </c>
      <c r="M16" s="124" t="s">
        <v>115</v>
      </c>
      <c r="N16" s="45" t="s">
        <v>3612</v>
      </c>
      <c r="O16" s="56" t="s">
        <v>3555</v>
      </c>
      <c r="Q16" s="44" t="s">
        <v>3613</v>
      </c>
      <c r="R16" s="55" t="s">
        <v>3556</v>
      </c>
      <c r="S16" s="62" t="s">
        <v>3557</v>
      </c>
      <c r="T16" s="54" t="s">
        <v>3557</v>
      </c>
      <c r="U16" s="124" t="s">
        <v>3469</v>
      </c>
      <c r="V16" s="47" t="s">
        <v>3599</v>
      </c>
      <c r="W16" s="56" t="s">
        <v>3558</v>
      </c>
      <c r="Y16" s="44" t="s">
        <v>3614</v>
      </c>
      <c r="Z16" s="55" t="s">
        <v>3559</v>
      </c>
      <c r="AA16" s="62" t="s">
        <v>3560</v>
      </c>
      <c r="AB16" s="54" t="s">
        <v>3560</v>
      </c>
      <c r="AC16" s="124" t="s">
        <v>115</v>
      </c>
      <c r="AD16" s="47" t="s">
        <v>3615</v>
      </c>
      <c r="AE16" s="56" t="s">
        <v>3561</v>
      </c>
      <c r="AG16" s="101" t="s">
        <v>3614</v>
      </c>
      <c r="AH16" s="55" t="s">
        <v>3562</v>
      </c>
      <c r="AI16" s="62" t="s">
        <v>3563</v>
      </c>
      <c r="AJ16" s="54" t="s">
        <v>3563</v>
      </c>
      <c r="AK16" s="124" t="s">
        <v>3469</v>
      </c>
      <c r="AL16" s="47" t="s">
        <v>3600</v>
      </c>
      <c r="AM16" s="56" t="s">
        <v>3564</v>
      </c>
      <c r="AO16" s="44" t="s">
        <v>3614</v>
      </c>
      <c r="AP16" s="55" t="s">
        <v>3565</v>
      </c>
      <c r="AQ16" s="62" t="s">
        <v>3566</v>
      </c>
      <c r="AR16" s="54" t="s">
        <v>3566</v>
      </c>
      <c r="AS16" s="124" t="s">
        <v>115</v>
      </c>
      <c r="AT16" s="45" t="s">
        <v>3615</v>
      </c>
      <c r="AU16" s="56" t="s">
        <v>3567</v>
      </c>
      <c r="AW16" s="101" t="s">
        <v>3614</v>
      </c>
      <c r="AX16" s="55" t="s">
        <v>3568</v>
      </c>
      <c r="AY16" s="62" t="s">
        <v>3569</v>
      </c>
      <c r="AZ16" s="54" t="s">
        <v>3569</v>
      </c>
      <c r="BA16" s="111" t="s">
        <v>115</v>
      </c>
      <c r="BB16" s="45" t="s">
        <v>3615</v>
      </c>
      <c r="BC16" s="56" t="s">
        <v>3570</v>
      </c>
      <c r="BE16" s="44" t="s">
        <v>3614</v>
      </c>
      <c r="BF16" s="55" t="s">
        <v>3571</v>
      </c>
      <c r="BG16" s="56" t="s">
        <v>3572</v>
      </c>
      <c r="BH16" s="108" t="s">
        <v>3572</v>
      </c>
      <c r="BI16" s="111" t="s">
        <v>115</v>
      </c>
      <c r="BJ16" s="45" t="s">
        <v>3615</v>
      </c>
      <c r="BK16" s="56" t="s">
        <v>3573</v>
      </c>
      <c r="BM16" s="44" t="s">
        <v>3614</v>
      </c>
      <c r="BN16" s="55" t="s">
        <v>3574</v>
      </c>
      <c r="BO16" s="55" t="s">
        <v>3575</v>
      </c>
      <c r="BP16" s="55" t="s">
        <v>3575</v>
      </c>
      <c r="BQ16" s="111" t="s">
        <v>115</v>
      </c>
      <c r="BR16" s="45" t="s">
        <v>3615</v>
      </c>
      <c r="BS16" s="56" t="s">
        <v>3576</v>
      </c>
      <c r="BU16" s="44" t="s">
        <v>3614</v>
      </c>
      <c r="BV16" s="55" t="s">
        <v>3577</v>
      </c>
      <c r="BW16" s="55" t="s">
        <v>3578</v>
      </c>
      <c r="BX16" s="55" t="s">
        <v>3578</v>
      </c>
      <c r="BY16" s="111" t="s">
        <v>115</v>
      </c>
      <c r="BZ16" s="45" t="s">
        <v>3615</v>
      </c>
      <c r="CA16" s="56" t="s">
        <v>3579</v>
      </c>
      <c r="CC16" s="54" t="s">
        <v>3614</v>
      </c>
      <c r="CD16" s="55" t="s">
        <v>3580</v>
      </c>
      <c r="CE16" s="55" t="s">
        <v>3581</v>
      </c>
      <c r="CF16" s="55" t="s">
        <v>3581</v>
      </c>
      <c r="CG16" s="111" t="s">
        <v>115</v>
      </c>
      <c r="CH16" s="45" t="s">
        <v>3615</v>
      </c>
      <c r="CI16" s="56" t="s">
        <v>3582</v>
      </c>
    </row>
    <row r="17" spans="1:87">
      <c r="A17" s="44" t="s">
        <v>3616</v>
      </c>
      <c r="B17" s="45" t="s">
        <v>3548</v>
      </c>
      <c r="C17" s="113" t="s">
        <v>3549</v>
      </c>
      <c r="D17" s="118" t="s">
        <v>2907</v>
      </c>
      <c r="E17" s="111" t="s">
        <v>115</v>
      </c>
      <c r="F17" s="47" t="s">
        <v>3617</v>
      </c>
      <c r="G17" s="119" t="s">
        <v>3551</v>
      </c>
      <c r="I17" s="54" t="s">
        <v>3618</v>
      </c>
      <c r="J17" s="55" t="s">
        <v>3552</v>
      </c>
      <c r="K17" s="62" t="s">
        <v>3553</v>
      </c>
      <c r="L17" s="54" t="s">
        <v>3554</v>
      </c>
      <c r="M17" s="124" t="s">
        <v>115</v>
      </c>
      <c r="N17" s="45" t="s">
        <v>3619</v>
      </c>
      <c r="O17" s="56" t="s">
        <v>3555</v>
      </c>
      <c r="Q17" s="44" t="s">
        <v>3620</v>
      </c>
      <c r="R17" s="55" t="s">
        <v>3556</v>
      </c>
      <c r="S17" s="62" t="s">
        <v>3557</v>
      </c>
      <c r="T17" s="54" t="s">
        <v>3557</v>
      </c>
      <c r="U17" s="124" t="s">
        <v>115</v>
      </c>
      <c r="V17" s="47" t="s">
        <v>3621</v>
      </c>
      <c r="W17" s="56" t="s">
        <v>3558</v>
      </c>
      <c r="Y17" s="44" t="s">
        <v>3622</v>
      </c>
      <c r="Z17" s="55" t="s">
        <v>3559</v>
      </c>
      <c r="AA17" s="62" t="s">
        <v>3560</v>
      </c>
      <c r="AB17" s="54" t="s">
        <v>3560</v>
      </c>
      <c r="AC17" s="124" t="s">
        <v>115</v>
      </c>
      <c r="AD17" s="47" t="s">
        <v>3623</v>
      </c>
      <c r="AE17" s="56" t="s">
        <v>3561</v>
      </c>
      <c r="AG17" s="101" t="s">
        <v>3622</v>
      </c>
      <c r="AH17" s="55" t="s">
        <v>3562</v>
      </c>
      <c r="AI17" s="62" t="s">
        <v>3563</v>
      </c>
      <c r="AJ17" s="54" t="s">
        <v>3563</v>
      </c>
      <c r="AK17" s="124" t="s">
        <v>115</v>
      </c>
      <c r="AL17" s="47" t="s">
        <v>3608</v>
      </c>
      <c r="AM17" s="56" t="s">
        <v>3564</v>
      </c>
      <c r="AO17" s="44" t="s">
        <v>3622</v>
      </c>
      <c r="AP17" s="55" t="s">
        <v>3565</v>
      </c>
      <c r="AQ17" s="62" t="s">
        <v>3566</v>
      </c>
      <c r="AR17" s="54" t="s">
        <v>3566</v>
      </c>
      <c r="AS17" s="124" t="s">
        <v>115</v>
      </c>
      <c r="AT17" s="45" t="s">
        <v>3623</v>
      </c>
      <c r="AU17" s="56" t="s">
        <v>3567</v>
      </c>
      <c r="AW17" s="101" t="s">
        <v>3622</v>
      </c>
      <c r="AX17" s="55" t="s">
        <v>3568</v>
      </c>
      <c r="AY17" s="62" t="s">
        <v>3569</v>
      </c>
      <c r="AZ17" s="54" t="s">
        <v>3569</v>
      </c>
      <c r="BA17" s="111" t="s">
        <v>115</v>
      </c>
      <c r="BB17" s="45" t="s">
        <v>3623</v>
      </c>
      <c r="BC17" s="56" t="s">
        <v>3570</v>
      </c>
      <c r="BE17" s="44" t="s">
        <v>3622</v>
      </c>
      <c r="BF17" s="55" t="s">
        <v>3571</v>
      </c>
      <c r="BG17" s="56" t="s">
        <v>3572</v>
      </c>
      <c r="BH17" s="108" t="s">
        <v>3572</v>
      </c>
      <c r="BI17" s="111" t="s">
        <v>115</v>
      </c>
      <c r="BJ17" s="45" t="s">
        <v>3623</v>
      </c>
      <c r="BK17" s="56" t="s">
        <v>3573</v>
      </c>
      <c r="BM17" s="44" t="s">
        <v>3622</v>
      </c>
      <c r="BN17" s="55" t="s">
        <v>3574</v>
      </c>
      <c r="BO17" s="55" t="s">
        <v>3575</v>
      </c>
      <c r="BP17" s="55" t="s">
        <v>3575</v>
      </c>
      <c r="BQ17" s="111" t="s">
        <v>115</v>
      </c>
      <c r="BR17" s="45" t="s">
        <v>3623</v>
      </c>
      <c r="BS17" s="56" t="s">
        <v>3576</v>
      </c>
      <c r="BU17" s="44" t="s">
        <v>3622</v>
      </c>
      <c r="BV17" s="55" t="s">
        <v>3577</v>
      </c>
      <c r="BW17" s="55" t="s">
        <v>3578</v>
      </c>
      <c r="BX17" s="55" t="s">
        <v>3578</v>
      </c>
      <c r="BY17" s="111" t="s">
        <v>115</v>
      </c>
      <c r="BZ17" s="45" t="s">
        <v>3623</v>
      </c>
      <c r="CA17" s="56" t="s">
        <v>3579</v>
      </c>
      <c r="CC17" s="54" t="s">
        <v>3622</v>
      </c>
      <c r="CD17" s="55" t="s">
        <v>3580</v>
      </c>
      <c r="CE17" s="55" t="s">
        <v>3581</v>
      </c>
      <c r="CF17" s="55" t="s">
        <v>3581</v>
      </c>
      <c r="CG17" s="111" t="s">
        <v>115</v>
      </c>
      <c r="CH17" s="45" t="s">
        <v>3623</v>
      </c>
      <c r="CI17" s="56" t="s">
        <v>3582</v>
      </c>
    </row>
    <row r="18" spans="1:87">
      <c r="A18" s="44" t="s">
        <v>3624</v>
      </c>
      <c r="B18" s="45" t="s">
        <v>3548</v>
      </c>
      <c r="C18" s="113" t="s">
        <v>3549</v>
      </c>
      <c r="D18" s="118" t="s">
        <v>2907</v>
      </c>
      <c r="E18" s="111" t="s">
        <v>115</v>
      </c>
      <c r="F18" s="47" t="s">
        <v>3625</v>
      </c>
      <c r="G18" s="119" t="s">
        <v>3551</v>
      </c>
      <c r="I18" s="54" t="s">
        <v>3626</v>
      </c>
      <c r="J18" s="55" t="s">
        <v>3552</v>
      </c>
      <c r="K18" s="62" t="s">
        <v>3553</v>
      </c>
      <c r="L18" s="54" t="s">
        <v>3554</v>
      </c>
      <c r="M18" s="124" t="s">
        <v>115</v>
      </c>
      <c r="N18" s="45" t="s">
        <v>3627</v>
      </c>
      <c r="O18" s="56" t="s">
        <v>3555</v>
      </c>
      <c r="Q18" s="44" t="s">
        <v>3628</v>
      </c>
      <c r="R18" s="55" t="s">
        <v>3556</v>
      </c>
      <c r="S18" s="62" t="s">
        <v>3557</v>
      </c>
      <c r="T18" s="54" t="s">
        <v>3557</v>
      </c>
      <c r="U18" s="124" t="s">
        <v>115</v>
      </c>
      <c r="V18" s="47" t="s">
        <v>3589</v>
      </c>
      <c r="W18" s="56" t="s">
        <v>3558</v>
      </c>
      <c r="Y18" s="44" t="s">
        <v>3629</v>
      </c>
      <c r="Z18" s="55" t="s">
        <v>3559</v>
      </c>
      <c r="AA18" s="62" t="s">
        <v>3560</v>
      </c>
      <c r="AB18" s="54" t="s">
        <v>3560</v>
      </c>
      <c r="AC18" s="124" t="s">
        <v>115</v>
      </c>
      <c r="AD18" s="47" t="s">
        <v>3630</v>
      </c>
      <c r="AE18" s="56" t="s">
        <v>3561</v>
      </c>
      <c r="AG18" s="101" t="s">
        <v>3629</v>
      </c>
      <c r="AH18" s="55" t="s">
        <v>3562</v>
      </c>
      <c r="AI18" s="62" t="s">
        <v>3563</v>
      </c>
      <c r="AJ18" s="54" t="s">
        <v>3563</v>
      </c>
      <c r="AK18" s="124" t="s">
        <v>115</v>
      </c>
      <c r="AL18" s="47" t="s">
        <v>3615</v>
      </c>
      <c r="AM18" s="56" t="s">
        <v>3564</v>
      </c>
      <c r="AO18" s="44" t="s">
        <v>3629</v>
      </c>
      <c r="AP18" s="55" t="s">
        <v>3565</v>
      </c>
      <c r="AQ18" s="62" t="s">
        <v>3566</v>
      </c>
      <c r="AR18" s="54" t="s">
        <v>3566</v>
      </c>
      <c r="AS18" s="124" t="s">
        <v>115</v>
      </c>
      <c r="AT18" s="45" t="s">
        <v>3630</v>
      </c>
      <c r="AU18" s="56" t="s">
        <v>3567</v>
      </c>
      <c r="AW18" s="101" t="s">
        <v>3629</v>
      </c>
      <c r="AX18" s="55" t="s">
        <v>3568</v>
      </c>
      <c r="AY18" s="62" t="s">
        <v>3569</v>
      </c>
      <c r="AZ18" s="54" t="s">
        <v>3569</v>
      </c>
      <c r="BA18" s="111" t="s">
        <v>115</v>
      </c>
      <c r="BB18" s="45" t="s">
        <v>3630</v>
      </c>
      <c r="BC18" s="56" t="s">
        <v>3570</v>
      </c>
      <c r="BE18" s="44" t="s">
        <v>3629</v>
      </c>
      <c r="BF18" s="55" t="s">
        <v>3571</v>
      </c>
      <c r="BG18" s="56" t="s">
        <v>3572</v>
      </c>
      <c r="BH18" s="108" t="s">
        <v>3572</v>
      </c>
      <c r="BI18" s="111" t="s">
        <v>115</v>
      </c>
      <c r="BJ18" s="45" t="s">
        <v>3630</v>
      </c>
      <c r="BK18" s="56" t="s">
        <v>3573</v>
      </c>
      <c r="BM18" s="44" t="s">
        <v>3629</v>
      </c>
      <c r="BN18" s="55" t="s">
        <v>3574</v>
      </c>
      <c r="BO18" s="55" t="s">
        <v>3575</v>
      </c>
      <c r="BP18" s="55" t="s">
        <v>3575</v>
      </c>
      <c r="BQ18" s="111" t="s">
        <v>115</v>
      </c>
      <c r="BR18" s="45" t="s">
        <v>3630</v>
      </c>
      <c r="BS18" s="56" t="s">
        <v>3576</v>
      </c>
      <c r="BU18" s="44" t="s">
        <v>3629</v>
      </c>
      <c r="BV18" s="55" t="s">
        <v>3577</v>
      </c>
      <c r="BW18" s="55" t="s">
        <v>3578</v>
      </c>
      <c r="BX18" s="55" t="s">
        <v>3578</v>
      </c>
      <c r="BY18" s="111" t="s">
        <v>115</v>
      </c>
      <c r="BZ18" s="45" t="s">
        <v>3630</v>
      </c>
      <c r="CA18" s="56" t="s">
        <v>3579</v>
      </c>
      <c r="CC18" s="54" t="s">
        <v>3629</v>
      </c>
      <c r="CD18" s="55" t="s">
        <v>3580</v>
      </c>
      <c r="CE18" s="55" t="s">
        <v>3581</v>
      </c>
      <c r="CF18" s="55" t="s">
        <v>3581</v>
      </c>
      <c r="CG18" s="111" t="s">
        <v>115</v>
      </c>
      <c r="CH18" s="45" t="s">
        <v>3630</v>
      </c>
      <c r="CI18" s="56" t="s">
        <v>3582</v>
      </c>
    </row>
    <row r="19" spans="1:87">
      <c r="A19" s="44" t="s">
        <v>3631</v>
      </c>
      <c r="B19" s="45" t="s">
        <v>3548</v>
      </c>
      <c r="C19" s="113" t="s">
        <v>3549</v>
      </c>
      <c r="D19" s="118" t="s">
        <v>2907</v>
      </c>
      <c r="E19" s="111" t="s">
        <v>115</v>
      </c>
      <c r="F19" s="47" t="s">
        <v>3632</v>
      </c>
      <c r="G19" s="119" t="s">
        <v>3551</v>
      </c>
      <c r="I19" s="54" t="s">
        <v>3633</v>
      </c>
      <c r="J19" s="55" t="s">
        <v>3552</v>
      </c>
      <c r="K19" s="62" t="s">
        <v>3553</v>
      </c>
      <c r="L19" s="54" t="s">
        <v>3554</v>
      </c>
      <c r="M19" s="124" t="s">
        <v>3459</v>
      </c>
      <c r="N19" s="45" t="s">
        <v>3627</v>
      </c>
      <c r="O19" s="56" t="s">
        <v>3555</v>
      </c>
      <c r="Q19" s="44" t="s">
        <v>3634</v>
      </c>
      <c r="R19" s="55" t="s">
        <v>3556</v>
      </c>
      <c r="S19" s="62" t="s">
        <v>3557</v>
      </c>
      <c r="T19" s="54" t="s">
        <v>3557</v>
      </c>
      <c r="U19" s="124" t="s">
        <v>3459</v>
      </c>
      <c r="V19" s="47" t="s">
        <v>3589</v>
      </c>
      <c r="W19" s="56" t="s">
        <v>3558</v>
      </c>
      <c r="Y19" s="44" t="s">
        <v>3635</v>
      </c>
      <c r="Z19" s="55" t="s">
        <v>3559</v>
      </c>
      <c r="AA19" s="62" t="s">
        <v>3560</v>
      </c>
      <c r="AB19" s="54" t="s">
        <v>3560</v>
      </c>
      <c r="AC19" s="124" t="s">
        <v>3459</v>
      </c>
      <c r="AD19" s="47" t="s">
        <v>3636</v>
      </c>
      <c r="AE19" s="56" t="s">
        <v>3561</v>
      </c>
      <c r="AG19" s="101" t="s">
        <v>3635</v>
      </c>
      <c r="AH19" s="55" t="s">
        <v>3562</v>
      </c>
      <c r="AI19" s="62" t="s">
        <v>3563</v>
      </c>
      <c r="AJ19" s="54" t="s">
        <v>3563</v>
      </c>
      <c r="AK19" s="124" t="s">
        <v>115</v>
      </c>
      <c r="AL19" s="47" t="s">
        <v>3623</v>
      </c>
      <c r="AM19" s="56" t="s">
        <v>3564</v>
      </c>
      <c r="AO19" s="44" t="s">
        <v>3635</v>
      </c>
      <c r="AP19" s="55" t="s">
        <v>3565</v>
      </c>
      <c r="AQ19" s="62" t="s">
        <v>3566</v>
      </c>
      <c r="AR19" s="54" t="s">
        <v>3566</v>
      </c>
      <c r="AS19" s="124" t="s">
        <v>3459</v>
      </c>
      <c r="AT19" s="45" t="s">
        <v>3636</v>
      </c>
      <c r="AU19" s="56" t="s">
        <v>3567</v>
      </c>
      <c r="AW19" s="101" t="s">
        <v>3635</v>
      </c>
      <c r="AX19" s="55" t="s">
        <v>3568</v>
      </c>
      <c r="AY19" s="62" t="s">
        <v>3569</v>
      </c>
      <c r="AZ19" s="54" t="s">
        <v>3569</v>
      </c>
      <c r="BA19" s="111" t="s">
        <v>3459</v>
      </c>
      <c r="BB19" s="45" t="s">
        <v>3636</v>
      </c>
      <c r="BC19" s="56" t="s">
        <v>3570</v>
      </c>
      <c r="BE19" s="44" t="s">
        <v>3635</v>
      </c>
      <c r="BF19" s="55" t="s">
        <v>3571</v>
      </c>
      <c r="BG19" s="56" t="s">
        <v>3572</v>
      </c>
      <c r="BH19" s="108" t="s">
        <v>3572</v>
      </c>
      <c r="BI19" s="111" t="s">
        <v>3459</v>
      </c>
      <c r="BJ19" s="45" t="s">
        <v>3636</v>
      </c>
      <c r="BK19" s="56" t="s">
        <v>3573</v>
      </c>
      <c r="BM19" s="44" t="s">
        <v>3635</v>
      </c>
      <c r="BN19" s="55" t="s">
        <v>3574</v>
      </c>
      <c r="BO19" s="55" t="s">
        <v>3575</v>
      </c>
      <c r="BP19" s="55" t="s">
        <v>3575</v>
      </c>
      <c r="BQ19" s="111" t="s">
        <v>3459</v>
      </c>
      <c r="BR19" s="45" t="s">
        <v>3636</v>
      </c>
      <c r="BS19" s="56" t="s">
        <v>3576</v>
      </c>
      <c r="BU19" s="44" t="s">
        <v>3635</v>
      </c>
      <c r="BV19" s="55" t="s">
        <v>3577</v>
      </c>
      <c r="BW19" s="55" t="s">
        <v>3578</v>
      </c>
      <c r="BX19" s="55" t="s">
        <v>3578</v>
      </c>
      <c r="BY19" s="111" t="s">
        <v>3459</v>
      </c>
      <c r="BZ19" s="45" t="s">
        <v>3636</v>
      </c>
      <c r="CA19" s="56" t="s">
        <v>3579</v>
      </c>
      <c r="CC19" s="54" t="s">
        <v>3635</v>
      </c>
      <c r="CD19" s="55" t="s">
        <v>3580</v>
      </c>
      <c r="CE19" s="55" t="s">
        <v>3581</v>
      </c>
      <c r="CF19" s="55" t="s">
        <v>3581</v>
      </c>
      <c r="CG19" s="111" t="s">
        <v>3459</v>
      </c>
      <c r="CH19" s="45" t="s">
        <v>3636</v>
      </c>
      <c r="CI19" s="56" t="s">
        <v>3582</v>
      </c>
    </row>
    <row r="20" spans="1:87">
      <c r="A20" s="44" t="s">
        <v>3637</v>
      </c>
      <c r="B20" s="45" t="s">
        <v>3548</v>
      </c>
      <c r="C20" s="113" t="s">
        <v>3549</v>
      </c>
      <c r="D20" s="118" t="s">
        <v>2907</v>
      </c>
      <c r="E20" s="111" t="s">
        <v>115</v>
      </c>
      <c r="F20" s="47" t="s">
        <v>3638</v>
      </c>
      <c r="G20" s="119" t="s">
        <v>3551</v>
      </c>
      <c r="I20" s="54" t="s">
        <v>3639</v>
      </c>
      <c r="J20" s="55" t="s">
        <v>3552</v>
      </c>
      <c r="K20" s="62" t="s">
        <v>3553</v>
      </c>
      <c r="L20" s="54" t="s">
        <v>3554</v>
      </c>
      <c r="M20" s="124" t="s">
        <v>3462</v>
      </c>
      <c r="N20" s="45" t="s">
        <v>3627</v>
      </c>
      <c r="O20" s="56" t="s">
        <v>3555</v>
      </c>
      <c r="Q20" s="44" t="s">
        <v>3640</v>
      </c>
      <c r="R20" s="55" t="s">
        <v>3556</v>
      </c>
      <c r="S20" s="62" t="s">
        <v>3557</v>
      </c>
      <c r="T20" s="54" t="s">
        <v>3557</v>
      </c>
      <c r="U20" s="124" t="s">
        <v>3462</v>
      </c>
      <c r="V20" s="47" t="s">
        <v>3589</v>
      </c>
      <c r="W20" s="56" t="s">
        <v>3558</v>
      </c>
      <c r="Y20" s="44" t="s">
        <v>3641</v>
      </c>
      <c r="Z20" s="55" t="s">
        <v>3559</v>
      </c>
      <c r="AA20" s="62" t="s">
        <v>3560</v>
      </c>
      <c r="AB20" s="54" t="s">
        <v>3560</v>
      </c>
      <c r="AC20" s="124" t="s">
        <v>115</v>
      </c>
      <c r="AD20" s="47" t="s">
        <v>3642</v>
      </c>
      <c r="AE20" s="56" t="s">
        <v>3561</v>
      </c>
      <c r="AG20" s="101" t="s">
        <v>3641</v>
      </c>
      <c r="AH20" s="55" t="s">
        <v>3562</v>
      </c>
      <c r="AI20" s="62" t="s">
        <v>3563</v>
      </c>
      <c r="AJ20" s="54" t="s">
        <v>3563</v>
      </c>
      <c r="AK20" s="124" t="s">
        <v>115</v>
      </c>
      <c r="AL20" s="47" t="s">
        <v>3630</v>
      </c>
      <c r="AM20" s="56" t="s">
        <v>3564</v>
      </c>
      <c r="AO20" s="44" t="s">
        <v>3641</v>
      </c>
      <c r="AP20" s="55" t="s">
        <v>3565</v>
      </c>
      <c r="AQ20" s="62" t="s">
        <v>3566</v>
      </c>
      <c r="AR20" s="54" t="s">
        <v>3566</v>
      </c>
      <c r="AS20" s="124" t="s">
        <v>115</v>
      </c>
      <c r="AT20" s="45" t="s">
        <v>3642</v>
      </c>
      <c r="AU20" s="56" t="s">
        <v>3567</v>
      </c>
      <c r="AW20" s="101" t="s">
        <v>3641</v>
      </c>
      <c r="AX20" s="55" t="s">
        <v>3568</v>
      </c>
      <c r="AY20" s="62" t="s">
        <v>3569</v>
      </c>
      <c r="AZ20" s="54" t="s">
        <v>3569</v>
      </c>
      <c r="BA20" s="111" t="s">
        <v>115</v>
      </c>
      <c r="BB20" s="45" t="s">
        <v>3642</v>
      </c>
      <c r="BC20" s="56" t="s">
        <v>3570</v>
      </c>
      <c r="BE20" s="44" t="s">
        <v>3641</v>
      </c>
      <c r="BF20" s="55" t="s">
        <v>3571</v>
      </c>
      <c r="BG20" s="56" t="s">
        <v>3572</v>
      </c>
      <c r="BH20" s="108" t="s">
        <v>3572</v>
      </c>
      <c r="BI20" s="111" t="s">
        <v>115</v>
      </c>
      <c r="BJ20" s="45" t="s">
        <v>3642</v>
      </c>
      <c r="BK20" s="56" t="s">
        <v>3573</v>
      </c>
      <c r="BM20" s="44" t="s">
        <v>3641</v>
      </c>
      <c r="BN20" s="55" t="s">
        <v>3574</v>
      </c>
      <c r="BO20" s="55" t="s">
        <v>3575</v>
      </c>
      <c r="BP20" s="55" t="s">
        <v>3575</v>
      </c>
      <c r="BQ20" s="111" t="s">
        <v>115</v>
      </c>
      <c r="BR20" s="45" t="s">
        <v>3642</v>
      </c>
      <c r="BS20" s="56" t="s">
        <v>3576</v>
      </c>
      <c r="BU20" s="44" t="s">
        <v>3641</v>
      </c>
      <c r="BV20" s="55" t="s">
        <v>3577</v>
      </c>
      <c r="BW20" s="55" t="s">
        <v>3578</v>
      </c>
      <c r="BX20" s="55" t="s">
        <v>3578</v>
      </c>
      <c r="BY20" s="111" t="s">
        <v>115</v>
      </c>
      <c r="BZ20" s="45" t="s">
        <v>3642</v>
      </c>
      <c r="CA20" s="56" t="s">
        <v>3579</v>
      </c>
      <c r="CC20" s="54" t="s">
        <v>3641</v>
      </c>
      <c r="CD20" s="55" t="s">
        <v>3580</v>
      </c>
      <c r="CE20" s="55" t="s">
        <v>3581</v>
      </c>
      <c r="CF20" s="55" t="s">
        <v>3581</v>
      </c>
      <c r="CG20" s="111" t="s">
        <v>115</v>
      </c>
      <c r="CH20" s="45" t="s">
        <v>3642</v>
      </c>
      <c r="CI20" s="56" t="s">
        <v>3582</v>
      </c>
    </row>
    <row r="21" spans="1:87">
      <c r="A21" s="44" t="s">
        <v>3643</v>
      </c>
      <c r="B21" s="45" t="s">
        <v>3548</v>
      </c>
      <c r="C21" s="113" t="s">
        <v>3549</v>
      </c>
      <c r="D21" s="118" t="s">
        <v>2907</v>
      </c>
      <c r="E21" s="111" t="s">
        <v>115</v>
      </c>
      <c r="F21" s="47" t="s">
        <v>3644</v>
      </c>
      <c r="G21" s="119" t="s">
        <v>3551</v>
      </c>
      <c r="I21" s="54" t="s">
        <v>3645</v>
      </c>
      <c r="J21" s="55" t="s">
        <v>3552</v>
      </c>
      <c r="K21" s="62" t="s">
        <v>3553</v>
      </c>
      <c r="L21" s="54" t="s">
        <v>3554</v>
      </c>
      <c r="M21" s="124" t="s">
        <v>115</v>
      </c>
      <c r="N21" s="45" t="s">
        <v>3646</v>
      </c>
      <c r="O21" s="56" t="s">
        <v>3555</v>
      </c>
      <c r="Q21" s="44" t="s">
        <v>3647</v>
      </c>
      <c r="R21" s="55" t="s">
        <v>3556</v>
      </c>
      <c r="S21" s="62" t="s">
        <v>3557</v>
      </c>
      <c r="T21" s="54" t="s">
        <v>3557</v>
      </c>
      <c r="U21" s="124" t="s">
        <v>115</v>
      </c>
      <c r="V21" s="47" t="s">
        <v>3600</v>
      </c>
      <c r="W21" s="56" t="s">
        <v>3558</v>
      </c>
      <c r="Y21" s="44" t="s">
        <v>3648</v>
      </c>
      <c r="Z21" s="55" t="s">
        <v>3559</v>
      </c>
      <c r="AA21" s="62" t="s">
        <v>3560</v>
      </c>
      <c r="AB21" s="54" t="s">
        <v>3560</v>
      </c>
      <c r="AC21" s="124" t="s">
        <v>3466</v>
      </c>
      <c r="AD21" s="47" t="s">
        <v>3649</v>
      </c>
      <c r="AE21" s="56" t="s">
        <v>3561</v>
      </c>
      <c r="AG21" s="101" t="s">
        <v>3648</v>
      </c>
      <c r="AH21" s="55" t="s">
        <v>3562</v>
      </c>
      <c r="AI21" s="62" t="s">
        <v>3563</v>
      </c>
      <c r="AJ21" s="54" t="s">
        <v>3563</v>
      </c>
      <c r="AK21" s="124" t="s">
        <v>3459</v>
      </c>
      <c r="AL21" s="47" t="s">
        <v>3636</v>
      </c>
      <c r="AM21" s="56" t="s">
        <v>3564</v>
      </c>
      <c r="AO21" s="44" t="s">
        <v>3648</v>
      </c>
      <c r="AP21" s="55" t="s">
        <v>3565</v>
      </c>
      <c r="AQ21" s="62" t="s">
        <v>3566</v>
      </c>
      <c r="AR21" s="54" t="s">
        <v>3566</v>
      </c>
      <c r="AS21" s="124" t="s">
        <v>3466</v>
      </c>
      <c r="AT21" s="45" t="s">
        <v>3649</v>
      </c>
      <c r="AU21" s="56" t="s">
        <v>3567</v>
      </c>
      <c r="AW21" s="101" t="s">
        <v>3648</v>
      </c>
      <c r="AX21" s="55" t="s">
        <v>3568</v>
      </c>
      <c r="AY21" s="62" t="s">
        <v>3569</v>
      </c>
      <c r="AZ21" s="54" t="s">
        <v>3569</v>
      </c>
      <c r="BA21" s="111" t="s">
        <v>3466</v>
      </c>
      <c r="BB21" s="45" t="s">
        <v>3649</v>
      </c>
      <c r="BC21" s="56" t="s">
        <v>3570</v>
      </c>
      <c r="BE21" s="44" t="s">
        <v>3648</v>
      </c>
      <c r="BF21" s="55" t="s">
        <v>3571</v>
      </c>
      <c r="BG21" s="56" t="s">
        <v>3572</v>
      </c>
      <c r="BH21" s="108" t="s">
        <v>3572</v>
      </c>
      <c r="BI21" s="111" t="s">
        <v>3466</v>
      </c>
      <c r="BJ21" s="45" t="s">
        <v>3649</v>
      </c>
      <c r="BK21" s="56" t="s">
        <v>3573</v>
      </c>
      <c r="BM21" s="44" t="s">
        <v>3648</v>
      </c>
      <c r="BN21" s="55" t="s">
        <v>3574</v>
      </c>
      <c r="BO21" s="55" t="s">
        <v>3575</v>
      </c>
      <c r="BP21" s="55" t="s">
        <v>3575</v>
      </c>
      <c r="BQ21" s="111" t="s">
        <v>3466</v>
      </c>
      <c r="BR21" s="45" t="s">
        <v>3649</v>
      </c>
      <c r="BS21" s="56" t="s">
        <v>3576</v>
      </c>
      <c r="BU21" s="44" t="s">
        <v>3648</v>
      </c>
      <c r="BV21" s="55" t="s">
        <v>3577</v>
      </c>
      <c r="BW21" s="55" t="s">
        <v>3578</v>
      </c>
      <c r="BX21" s="55" t="s">
        <v>3578</v>
      </c>
      <c r="BY21" s="111" t="s">
        <v>3466</v>
      </c>
      <c r="BZ21" s="45" t="s">
        <v>3649</v>
      </c>
      <c r="CA21" s="56" t="s">
        <v>3579</v>
      </c>
      <c r="CC21" s="54" t="s">
        <v>3648</v>
      </c>
      <c r="CD21" s="55" t="s">
        <v>3580</v>
      </c>
      <c r="CE21" s="55" t="s">
        <v>3581</v>
      </c>
      <c r="CF21" s="55" t="s">
        <v>3581</v>
      </c>
      <c r="CG21" s="111" t="s">
        <v>3466</v>
      </c>
      <c r="CH21" s="45" t="s">
        <v>3649</v>
      </c>
      <c r="CI21" s="56" t="s">
        <v>3582</v>
      </c>
    </row>
    <row r="22" spans="1:87">
      <c r="A22" s="44" t="s">
        <v>3650</v>
      </c>
      <c r="B22" s="45" t="s">
        <v>3548</v>
      </c>
      <c r="C22" s="113" t="s">
        <v>3549</v>
      </c>
      <c r="D22" s="118" t="s">
        <v>2907</v>
      </c>
      <c r="E22" s="111" t="s">
        <v>115</v>
      </c>
      <c r="F22" s="47" t="s">
        <v>3651</v>
      </c>
      <c r="G22" s="119" t="s">
        <v>3551</v>
      </c>
      <c r="I22" s="54" t="s">
        <v>3652</v>
      </c>
      <c r="J22" s="55" t="s">
        <v>3552</v>
      </c>
      <c r="K22" s="62" t="s">
        <v>3553</v>
      </c>
      <c r="L22" s="54" t="s">
        <v>3554</v>
      </c>
      <c r="M22" s="124" t="s">
        <v>3466</v>
      </c>
      <c r="N22" s="45" t="s">
        <v>3646</v>
      </c>
      <c r="O22" s="56" t="s">
        <v>3555</v>
      </c>
      <c r="Q22" s="44" t="s">
        <v>3653</v>
      </c>
      <c r="R22" s="55" t="s">
        <v>3556</v>
      </c>
      <c r="S22" s="62" t="s">
        <v>3557</v>
      </c>
      <c r="T22" s="54" t="s">
        <v>3557</v>
      </c>
      <c r="U22" s="124" t="s">
        <v>3466</v>
      </c>
      <c r="V22" s="47" t="s">
        <v>3600</v>
      </c>
      <c r="W22" s="56" t="s">
        <v>3558</v>
      </c>
      <c r="Y22" s="44" t="s">
        <v>3654</v>
      </c>
      <c r="Z22" s="55" t="s">
        <v>3559</v>
      </c>
      <c r="AA22" s="62" t="s">
        <v>3560</v>
      </c>
      <c r="AB22" s="54" t="s">
        <v>3560</v>
      </c>
      <c r="AC22" s="124" t="s">
        <v>115</v>
      </c>
      <c r="AD22" s="47" t="s">
        <v>3655</v>
      </c>
      <c r="AE22" s="56" t="s">
        <v>3561</v>
      </c>
      <c r="AG22" s="101" t="s">
        <v>3654</v>
      </c>
      <c r="AH22" s="55" t="s">
        <v>3562</v>
      </c>
      <c r="AI22" s="62" t="s">
        <v>3563</v>
      </c>
      <c r="AJ22" s="54" t="s">
        <v>3563</v>
      </c>
      <c r="AK22" s="124" t="s">
        <v>115</v>
      </c>
      <c r="AL22" s="47" t="s">
        <v>3642</v>
      </c>
      <c r="AM22" s="56" t="s">
        <v>3564</v>
      </c>
      <c r="AO22" s="44" t="s">
        <v>3654</v>
      </c>
      <c r="AP22" s="55" t="s">
        <v>3565</v>
      </c>
      <c r="AQ22" s="62" t="s">
        <v>3566</v>
      </c>
      <c r="AR22" s="54" t="s">
        <v>3566</v>
      </c>
      <c r="AS22" s="124" t="s">
        <v>115</v>
      </c>
      <c r="AT22" s="45" t="s">
        <v>3655</v>
      </c>
      <c r="AU22" s="56" t="s">
        <v>3567</v>
      </c>
      <c r="AW22" s="101" t="s">
        <v>3654</v>
      </c>
      <c r="AX22" s="55" t="s">
        <v>3568</v>
      </c>
      <c r="AY22" s="62" t="s">
        <v>3569</v>
      </c>
      <c r="AZ22" s="54" t="s">
        <v>3569</v>
      </c>
      <c r="BA22" s="111" t="s">
        <v>115</v>
      </c>
      <c r="BB22" s="45" t="s">
        <v>3655</v>
      </c>
      <c r="BC22" s="56" t="s">
        <v>3570</v>
      </c>
      <c r="BE22" s="44" t="s">
        <v>3654</v>
      </c>
      <c r="BF22" s="55" t="s">
        <v>3571</v>
      </c>
      <c r="BG22" s="56" t="s">
        <v>3572</v>
      </c>
      <c r="BH22" s="108" t="s">
        <v>3572</v>
      </c>
      <c r="BI22" s="111" t="s">
        <v>115</v>
      </c>
      <c r="BJ22" s="45" t="s">
        <v>3655</v>
      </c>
      <c r="BK22" s="56" t="s">
        <v>3573</v>
      </c>
      <c r="BM22" s="44" t="s">
        <v>3654</v>
      </c>
      <c r="BN22" s="55" t="s">
        <v>3574</v>
      </c>
      <c r="BO22" s="55" t="s">
        <v>3575</v>
      </c>
      <c r="BP22" s="55" t="s">
        <v>3575</v>
      </c>
      <c r="BQ22" s="111" t="s">
        <v>115</v>
      </c>
      <c r="BR22" s="45" t="s">
        <v>3655</v>
      </c>
      <c r="BS22" s="56" t="s">
        <v>3576</v>
      </c>
      <c r="BU22" s="44" t="s">
        <v>3654</v>
      </c>
      <c r="BV22" s="55" t="s">
        <v>3577</v>
      </c>
      <c r="BW22" s="55" t="s">
        <v>3578</v>
      </c>
      <c r="BX22" s="55" t="s">
        <v>3578</v>
      </c>
      <c r="BY22" s="111" t="s">
        <v>115</v>
      </c>
      <c r="BZ22" s="45" t="s">
        <v>3655</v>
      </c>
      <c r="CA22" s="56" t="s">
        <v>3579</v>
      </c>
      <c r="CC22" s="54" t="s">
        <v>3654</v>
      </c>
      <c r="CD22" s="55" t="s">
        <v>3580</v>
      </c>
      <c r="CE22" s="55" t="s">
        <v>3581</v>
      </c>
      <c r="CF22" s="55" t="s">
        <v>3581</v>
      </c>
      <c r="CG22" s="111" t="s">
        <v>115</v>
      </c>
      <c r="CH22" s="45" t="s">
        <v>3655</v>
      </c>
      <c r="CI22" s="56" t="s">
        <v>3582</v>
      </c>
    </row>
    <row r="23" spans="1:87">
      <c r="A23" s="44" t="s">
        <v>3656</v>
      </c>
      <c r="B23" s="45" t="s">
        <v>3548</v>
      </c>
      <c r="C23" s="113" t="s">
        <v>3549</v>
      </c>
      <c r="D23" s="118" t="s">
        <v>2907</v>
      </c>
      <c r="E23" s="111" t="s">
        <v>115</v>
      </c>
      <c r="F23" s="47" t="s">
        <v>3657</v>
      </c>
      <c r="G23" s="119" t="s">
        <v>3551</v>
      </c>
      <c r="I23" s="54" t="s">
        <v>3658</v>
      </c>
      <c r="J23" s="55" t="s">
        <v>3552</v>
      </c>
      <c r="K23" s="62" t="s">
        <v>3553</v>
      </c>
      <c r="L23" s="54" t="s">
        <v>3554</v>
      </c>
      <c r="M23" s="124" t="s">
        <v>3469</v>
      </c>
      <c r="N23" s="45" t="s">
        <v>3646</v>
      </c>
      <c r="O23" s="56" t="s">
        <v>3555</v>
      </c>
      <c r="Q23" s="44" t="s">
        <v>3659</v>
      </c>
      <c r="R23" s="55" t="s">
        <v>3556</v>
      </c>
      <c r="S23" s="62" t="s">
        <v>3557</v>
      </c>
      <c r="T23" s="54" t="s">
        <v>3557</v>
      </c>
      <c r="U23" s="124" t="s">
        <v>3469</v>
      </c>
      <c r="V23" s="47" t="s">
        <v>3600</v>
      </c>
      <c r="W23" s="56" t="s">
        <v>3558</v>
      </c>
      <c r="Y23" s="44" t="s">
        <v>3660</v>
      </c>
      <c r="Z23" s="55" t="s">
        <v>3559</v>
      </c>
      <c r="AA23" s="62" t="s">
        <v>3560</v>
      </c>
      <c r="AB23" s="54" t="s">
        <v>3560</v>
      </c>
      <c r="AC23" s="124" t="s">
        <v>3459</v>
      </c>
      <c r="AD23" s="47" t="s">
        <v>3661</v>
      </c>
      <c r="AE23" s="56" t="s">
        <v>3561</v>
      </c>
      <c r="AG23" s="101" t="s">
        <v>3660</v>
      </c>
      <c r="AH23" s="55" t="s">
        <v>3562</v>
      </c>
      <c r="AI23" s="62" t="s">
        <v>3563</v>
      </c>
      <c r="AJ23" s="54" t="s">
        <v>3563</v>
      </c>
      <c r="AK23" s="124" t="s">
        <v>3466</v>
      </c>
      <c r="AL23" s="47" t="s">
        <v>3649</v>
      </c>
      <c r="AM23" s="56" t="s">
        <v>3564</v>
      </c>
      <c r="AO23" s="44" t="s">
        <v>3660</v>
      </c>
      <c r="AP23" s="55" t="s">
        <v>3565</v>
      </c>
      <c r="AQ23" s="62" t="s">
        <v>3566</v>
      </c>
      <c r="AR23" s="54" t="s">
        <v>3566</v>
      </c>
      <c r="AS23" s="124" t="s">
        <v>3459</v>
      </c>
      <c r="AT23" s="45" t="s">
        <v>3661</v>
      </c>
      <c r="AU23" s="56" t="s">
        <v>3567</v>
      </c>
      <c r="AW23" s="101" t="s">
        <v>3660</v>
      </c>
      <c r="AX23" s="55" t="s">
        <v>3568</v>
      </c>
      <c r="AY23" s="62" t="s">
        <v>3569</v>
      </c>
      <c r="AZ23" s="54" t="s">
        <v>3569</v>
      </c>
      <c r="BA23" s="111" t="s">
        <v>3459</v>
      </c>
      <c r="BB23" s="45" t="s">
        <v>3661</v>
      </c>
      <c r="BC23" s="56" t="s">
        <v>3570</v>
      </c>
      <c r="BE23" s="44" t="s">
        <v>3660</v>
      </c>
      <c r="BF23" s="55" t="s">
        <v>3571</v>
      </c>
      <c r="BG23" s="56" t="s">
        <v>3572</v>
      </c>
      <c r="BH23" s="108" t="s">
        <v>3572</v>
      </c>
      <c r="BI23" s="111" t="s">
        <v>115</v>
      </c>
      <c r="BJ23" s="45" t="s">
        <v>3662</v>
      </c>
      <c r="BK23" s="56" t="s">
        <v>3573</v>
      </c>
      <c r="BM23" s="44" t="s">
        <v>3660</v>
      </c>
      <c r="BN23" s="55" t="s">
        <v>3574</v>
      </c>
      <c r="BO23" s="55" t="s">
        <v>3575</v>
      </c>
      <c r="BP23" s="55" t="s">
        <v>3575</v>
      </c>
      <c r="BQ23" s="111" t="s">
        <v>3459</v>
      </c>
      <c r="BR23" s="45" t="s">
        <v>3661</v>
      </c>
      <c r="BS23" s="56" t="s">
        <v>3576</v>
      </c>
      <c r="BU23" s="44" t="s">
        <v>3660</v>
      </c>
      <c r="BV23" s="55" t="s">
        <v>3577</v>
      </c>
      <c r="BW23" s="55" t="s">
        <v>3578</v>
      </c>
      <c r="BX23" s="55" t="s">
        <v>3578</v>
      </c>
      <c r="BY23" s="111" t="s">
        <v>3459</v>
      </c>
      <c r="BZ23" s="45" t="s">
        <v>3661</v>
      </c>
      <c r="CA23" s="56" t="s">
        <v>3579</v>
      </c>
      <c r="CC23" s="54" t="s">
        <v>3660</v>
      </c>
      <c r="CD23" s="55" t="s">
        <v>3580</v>
      </c>
      <c r="CE23" s="55" t="s">
        <v>3581</v>
      </c>
      <c r="CF23" s="55" t="s">
        <v>3581</v>
      </c>
      <c r="CG23" s="111" t="s">
        <v>3459</v>
      </c>
      <c r="CH23" s="45" t="s">
        <v>3661</v>
      </c>
      <c r="CI23" s="56" t="s">
        <v>3582</v>
      </c>
    </row>
    <row r="24" spans="1:87">
      <c r="A24" s="44" t="s">
        <v>3663</v>
      </c>
      <c r="B24" s="45" t="s">
        <v>3548</v>
      </c>
      <c r="C24" s="113" t="s">
        <v>3549</v>
      </c>
      <c r="D24" s="118" t="s">
        <v>2907</v>
      </c>
      <c r="E24" s="111" t="s">
        <v>3459</v>
      </c>
      <c r="F24" s="47" t="s">
        <v>3657</v>
      </c>
      <c r="G24" s="119" t="s">
        <v>3551</v>
      </c>
      <c r="I24" s="54" t="s">
        <v>3664</v>
      </c>
      <c r="J24" s="55" t="s">
        <v>3552</v>
      </c>
      <c r="K24" s="62" t="s">
        <v>3553</v>
      </c>
      <c r="L24" s="54" t="s">
        <v>3554</v>
      </c>
      <c r="M24" s="124" t="s">
        <v>115</v>
      </c>
      <c r="N24" s="45" t="s">
        <v>3665</v>
      </c>
      <c r="O24" s="56" t="s">
        <v>3555</v>
      </c>
      <c r="Q24" s="44" t="s">
        <v>3666</v>
      </c>
      <c r="R24" s="55" t="s">
        <v>3556</v>
      </c>
      <c r="S24" s="62" t="s">
        <v>3557</v>
      </c>
      <c r="T24" s="54" t="s">
        <v>3557</v>
      </c>
      <c r="U24" s="124" t="s">
        <v>115</v>
      </c>
      <c r="V24" s="47" t="s">
        <v>3608</v>
      </c>
      <c r="W24" s="56" t="s">
        <v>3558</v>
      </c>
      <c r="Y24" s="44" t="s">
        <v>3667</v>
      </c>
      <c r="Z24" s="55" t="s">
        <v>3559</v>
      </c>
      <c r="AA24" s="62" t="s">
        <v>3560</v>
      </c>
      <c r="AB24" s="54" t="s">
        <v>3560</v>
      </c>
      <c r="AC24" s="124" t="s">
        <v>3462</v>
      </c>
      <c r="AD24" s="47" t="s">
        <v>3661</v>
      </c>
      <c r="AE24" s="56" t="s">
        <v>3561</v>
      </c>
      <c r="AG24" s="101" t="s">
        <v>3667</v>
      </c>
      <c r="AH24" s="55" t="s">
        <v>3562</v>
      </c>
      <c r="AI24" s="62" t="s">
        <v>3563</v>
      </c>
      <c r="AJ24" s="54" t="s">
        <v>3563</v>
      </c>
      <c r="AK24" s="124" t="s">
        <v>115</v>
      </c>
      <c r="AL24" s="47" t="s">
        <v>3655</v>
      </c>
      <c r="AM24" s="56" t="s">
        <v>3564</v>
      </c>
      <c r="AO24" s="44" t="s">
        <v>3667</v>
      </c>
      <c r="AP24" s="55" t="s">
        <v>3565</v>
      </c>
      <c r="AQ24" s="62" t="s">
        <v>3566</v>
      </c>
      <c r="AR24" s="54" t="s">
        <v>3566</v>
      </c>
      <c r="AS24" s="124" t="s">
        <v>3462</v>
      </c>
      <c r="AT24" s="45" t="s">
        <v>3661</v>
      </c>
      <c r="AU24" s="56" t="s">
        <v>3567</v>
      </c>
      <c r="AW24" s="101" t="s">
        <v>3667</v>
      </c>
      <c r="AX24" s="55" t="s">
        <v>3568</v>
      </c>
      <c r="AY24" s="62" t="s">
        <v>3569</v>
      </c>
      <c r="AZ24" s="54" t="s">
        <v>3569</v>
      </c>
      <c r="BA24" s="111" t="s">
        <v>3462</v>
      </c>
      <c r="BB24" s="45" t="s">
        <v>3661</v>
      </c>
      <c r="BC24" s="56" t="s">
        <v>3570</v>
      </c>
      <c r="BE24" s="44" t="s">
        <v>3667</v>
      </c>
      <c r="BF24" s="55" t="s">
        <v>3571</v>
      </c>
      <c r="BG24" s="56" t="s">
        <v>3572</v>
      </c>
      <c r="BH24" s="108" t="s">
        <v>3572</v>
      </c>
      <c r="BI24" s="111" t="s">
        <v>3459</v>
      </c>
      <c r="BJ24" s="45" t="s">
        <v>3661</v>
      </c>
      <c r="BK24" s="56" t="s">
        <v>3573</v>
      </c>
      <c r="BM24" s="44" t="s">
        <v>3667</v>
      </c>
      <c r="BN24" s="55" t="s">
        <v>3574</v>
      </c>
      <c r="BO24" s="55" t="s">
        <v>3575</v>
      </c>
      <c r="BP24" s="55" t="s">
        <v>3575</v>
      </c>
      <c r="BQ24" s="111" t="s">
        <v>3462</v>
      </c>
      <c r="BR24" s="45" t="s">
        <v>3661</v>
      </c>
      <c r="BS24" s="56" t="s">
        <v>3576</v>
      </c>
      <c r="BU24" s="44" t="s">
        <v>3667</v>
      </c>
      <c r="BV24" s="55" t="s">
        <v>3577</v>
      </c>
      <c r="BW24" s="55" t="s">
        <v>3578</v>
      </c>
      <c r="BX24" s="55" t="s">
        <v>3578</v>
      </c>
      <c r="BY24" s="111" t="s">
        <v>3462</v>
      </c>
      <c r="BZ24" s="45" t="s">
        <v>3661</v>
      </c>
      <c r="CA24" s="56" t="s">
        <v>3579</v>
      </c>
      <c r="CC24" s="54" t="s">
        <v>3667</v>
      </c>
      <c r="CD24" s="55" t="s">
        <v>3580</v>
      </c>
      <c r="CE24" s="55" t="s">
        <v>3581</v>
      </c>
      <c r="CF24" s="55" t="s">
        <v>3581</v>
      </c>
      <c r="CG24" s="111" t="s">
        <v>3462</v>
      </c>
      <c r="CH24" s="45" t="s">
        <v>3661</v>
      </c>
      <c r="CI24" s="56" t="s">
        <v>3582</v>
      </c>
    </row>
    <row r="25" spans="1:87">
      <c r="A25" s="44" t="s">
        <v>3668</v>
      </c>
      <c r="B25" s="45" t="s">
        <v>3548</v>
      </c>
      <c r="C25" s="113" t="s">
        <v>3549</v>
      </c>
      <c r="D25" s="118" t="s">
        <v>2907</v>
      </c>
      <c r="E25" s="111" t="s">
        <v>3462</v>
      </c>
      <c r="F25" s="47" t="s">
        <v>3657</v>
      </c>
      <c r="G25" s="119" t="s">
        <v>3551</v>
      </c>
      <c r="I25" s="54" t="s">
        <v>3669</v>
      </c>
      <c r="J25" s="55" t="s">
        <v>3552</v>
      </c>
      <c r="K25" s="62" t="s">
        <v>3553</v>
      </c>
      <c r="L25" s="54" t="s">
        <v>3554</v>
      </c>
      <c r="M25" s="124" t="s">
        <v>115</v>
      </c>
      <c r="N25" s="45" t="s">
        <v>3670</v>
      </c>
      <c r="O25" s="56" t="s">
        <v>3555</v>
      </c>
      <c r="Q25" s="44" t="s">
        <v>3671</v>
      </c>
      <c r="R25" s="55" t="s">
        <v>3556</v>
      </c>
      <c r="S25" s="62" t="s">
        <v>3557</v>
      </c>
      <c r="T25" s="54" t="s">
        <v>3557</v>
      </c>
      <c r="U25" s="124" t="s">
        <v>115</v>
      </c>
      <c r="V25" s="47" t="s">
        <v>3615</v>
      </c>
      <c r="W25" s="56" t="s">
        <v>3558</v>
      </c>
      <c r="Y25" s="44" t="s">
        <v>3672</v>
      </c>
      <c r="Z25" s="55" t="s">
        <v>3559</v>
      </c>
      <c r="AA25" s="62" t="s">
        <v>3560</v>
      </c>
      <c r="AB25" s="54" t="s">
        <v>3560</v>
      </c>
      <c r="AC25" s="124" t="s">
        <v>3466</v>
      </c>
      <c r="AD25" s="47" t="s">
        <v>3661</v>
      </c>
      <c r="AE25" s="56" t="s">
        <v>3561</v>
      </c>
      <c r="AG25" s="101" t="s">
        <v>3672</v>
      </c>
      <c r="AH25" s="55" t="s">
        <v>3562</v>
      </c>
      <c r="AI25" s="62" t="s">
        <v>3563</v>
      </c>
      <c r="AJ25" s="54" t="s">
        <v>3563</v>
      </c>
      <c r="AK25" s="124" t="s">
        <v>3459</v>
      </c>
      <c r="AL25" s="47" t="s">
        <v>3661</v>
      </c>
      <c r="AM25" s="56" t="s">
        <v>3564</v>
      </c>
      <c r="AO25" s="44" t="s">
        <v>3672</v>
      </c>
      <c r="AP25" s="55" t="s">
        <v>3565</v>
      </c>
      <c r="AQ25" s="62" t="s">
        <v>3566</v>
      </c>
      <c r="AR25" s="54" t="s">
        <v>3566</v>
      </c>
      <c r="AS25" s="124" t="s">
        <v>3466</v>
      </c>
      <c r="AT25" s="45" t="s">
        <v>3661</v>
      </c>
      <c r="AU25" s="56" t="s">
        <v>3567</v>
      </c>
      <c r="AW25" s="101" t="s">
        <v>3672</v>
      </c>
      <c r="AX25" s="55" t="s">
        <v>3568</v>
      </c>
      <c r="AY25" s="62" t="s">
        <v>3569</v>
      </c>
      <c r="AZ25" s="54" t="s">
        <v>3569</v>
      </c>
      <c r="BA25" s="111" t="s">
        <v>3466</v>
      </c>
      <c r="BB25" s="45" t="s">
        <v>3661</v>
      </c>
      <c r="BC25" s="56" t="s">
        <v>3570</v>
      </c>
      <c r="BE25" s="44" t="s">
        <v>3672</v>
      </c>
      <c r="BF25" s="55" t="s">
        <v>3571</v>
      </c>
      <c r="BG25" s="56" t="s">
        <v>3572</v>
      </c>
      <c r="BH25" s="108" t="s">
        <v>3572</v>
      </c>
      <c r="BI25" s="111" t="s">
        <v>3462</v>
      </c>
      <c r="BJ25" s="45" t="s">
        <v>3661</v>
      </c>
      <c r="BK25" s="56" t="s">
        <v>3573</v>
      </c>
      <c r="BM25" s="44" t="s">
        <v>3672</v>
      </c>
      <c r="BN25" s="55" t="s">
        <v>3574</v>
      </c>
      <c r="BO25" s="55" t="s">
        <v>3575</v>
      </c>
      <c r="BP25" s="55" t="s">
        <v>3575</v>
      </c>
      <c r="BQ25" s="111" t="s">
        <v>3466</v>
      </c>
      <c r="BR25" s="45" t="s">
        <v>3661</v>
      </c>
      <c r="BS25" s="56" t="s">
        <v>3576</v>
      </c>
      <c r="BU25" s="44" t="s">
        <v>3672</v>
      </c>
      <c r="BV25" s="55" t="s">
        <v>3577</v>
      </c>
      <c r="BW25" s="55" t="s">
        <v>3578</v>
      </c>
      <c r="BX25" s="55" t="s">
        <v>3578</v>
      </c>
      <c r="BY25" s="111" t="s">
        <v>3466</v>
      </c>
      <c r="BZ25" s="45" t="s">
        <v>3661</v>
      </c>
      <c r="CA25" s="56" t="s">
        <v>3579</v>
      </c>
      <c r="CC25" s="54" t="s">
        <v>3672</v>
      </c>
      <c r="CD25" s="55" t="s">
        <v>3580</v>
      </c>
      <c r="CE25" s="55" t="s">
        <v>3581</v>
      </c>
      <c r="CF25" s="55" t="s">
        <v>3581</v>
      </c>
      <c r="CG25" s="111" t="s">
        <v>3466</v>
      </c>
      <c r="CH25" s="45" t="s">
        <v>3661</v>
      </c>
      <c r="CI25" s="56" t="s">
        <v>3582</v>
      </c>
    </row>
    <row r="26" spans="1:87">
      <c r="A26" s="44" t="s">
        <v>3673</v>
      </c>
      <c r="B26" s="45" t="s">
        <v>3548</v>
      </c>
      <c r="C26" s="113" t="s">
        <v>3549</v>
      </c>
      <c r="D26" s="118" t="s">
        <v>2907</v>
      </c>
      <c r="E26" s="111" t="s">
        <v>115</v>
      </c>
      <c r="F26" s="47" t="s">
        <v>3674</v>
      </c>
      <c r="G26" s="119" t="s">
        <v>3551</v>
      </c>
      <c r="I26" s="54" t="s">
        <v>3675</v>
      </c>
      <c r="J26" s="55" t="s">
        <v>3552</v>
      </c>
      <c r="K26" s="62" t="s">
        <v>3553</v>
      </c>
      <c r="L26" s="54" t="s">
        <v>3554</v>
      </c>
      <c r="M26" s="124" t="s">
        <v>115</v>
      </c>
      <c r="N26" s="45" t="s">
        <v>3676</v>
      </c>
      <c r="O26" s="56" t="s">
        <v>3555</v>
      </c>
      <c r="Q26" s="44" t="s">
        <v>3614</v>
      </c>
      <c r="R26" s="55" t="s">
        <v>3556</v>
      </c>
      <c r="S26" s="62" t="s">
        <v>3557</v>
      </c>
      <c r="T26" s="54" t="s">
        <v>3557</v>
      </c>
      <c r="U26" s="124" t="s">
        <v>115</v>
      </c>
      <c r="V26" s="47" t="s">
        <v>3623</v>
      </c>
      <c r="W26" s="56" t="s">
        <v>3558</v>
      </c>
      <c r="Y26" s="44" t="s">
        <v>3677</v>
      </c>
      <c r="Z26" s="55" t="s">
        <v>3559</v>
      </c>
      <c r="AA26" s="62" t="s">
        <v>3560</v>
      </c>
      <c r="AB26" s="54" t="s">
        <v>3560</v>
      </c>
      <c r="AC26" s="124" t="s">
        <v>3469</v>
      </c>
      <c r="AD26" s="47" t="s">
        <v>3661</v>
      </c>
      <c r="AE26" s="56" t="s">
        <v>3561</v>
      </c>
      <c r="AG26" s="101" t="s">
        <v>3677</v>
      </c>
      <c r="AH26" s="55" t="s">
        <v>3562</v>
      </c>
      <c r="AI26" s="62" t="s">
        <v>3563</v>
      </c>
      <c r="AJ26" s="54" t="s">
        <v>3563</v>
      </c>
      <c r="AK26" s="124" t="s">
        <v>3462</v>
      </c>
      <c r="AL26" s="47" t="s">
        <v>3661</v>
      </c>
      <c r="AM26" s="56" t="s">
        <v>3564</v>
      </c>
      <c r="AO26" s="44" t="s">
        <v>3677</v>
      </c>
      <c r="AP26" s="55" t="s">
        <v>3565</v>
      </c>
      <c r="AQ26" s="62" t="s">
        <v>3566</v>
      </c>
      <c r="AR26" s="54" t="s">
        <v>3566</v>
      </c>
      <c r="AS26" s="124" t="s">
        <v>3469</v>
      </c>
      <c r="AT26" s="45" t="s">
        <v>3661</v>
      </c>
      <c r="AU26" s="56" t="s">
        <v>3567</v>
      </c>
      <c r="AW26" s="101" t="s">
        <v>3677</v>
      </c>
      <c r="AX26" s="55" t="s">
        <v>3568</v>
      </c>
      <c r="AY26" s="62" t="s">
        <v>3569</v>
      </c>
      <c r="AZ26" s="54" t="s">
        <v>3569</v>
      </c>
      <c r="BA26" s="111" t="s">
        <v>3469</v>
      </c>
      <c r="BB26" s="45" t="s">
        <v>3661</v>
      </c>
      <c r="BC26" s="56" t="s">
        <v>3570</v>
      </c>
      <c r="BE26" s="44" t="s">
        <v>3677</v>
      </c>
      <c r="BF26" s="55" t="s">
        <v>3571</v>
      </c>
      <c r="BG26" s="56" t="s">
        <v>3572</v>
      </c>
      <c r="BH26" s="108" t="s">
        <v>3572</v>
      </c>
      <c r="BI26" s="111" t="s">
        <v>3466</v>
      </c>
      <c r="BJ26" s="45" t="s">
        <v>3661</v>
      </c>
      <c r="BK26" s="56" t="s">
        <v>3573</v>
      </c>
      <c r="BM26" s="44" t="s">
        <v>3677</v>
      </c>
      <c r="BN26" s="55" t="s">
        <v>3574</v>
      </c>
      <c r="BO26" s="55" t="s">
        <v>3575</v>
      </c>
      <c r="BP26" s="55" t="s">
        <v>3575</v>
      </c>
      <c r="BQ26" s="111" t="s">
        <v>3469</v>
      </c>
      <c r="BR26" s="45" t="s">
        <v>3661</v>
      </c>
      <c r="BS26" s="56" t="s">
        <v>3576</v>
      </c>
      <c r="BU26" s="44" t="s">
        <v>3677</v>
      </c>
      <c r="BV26" s="55" t="s">
        <v>3577</v>
      </c>
      <c r="BW26" s="55" t="s">
        <v>3578</v>
      </c>
      <c r="BX26" s="55" t="s">
        <v>3578</v>
      </c>
      <c r="BY26" s="111" t="s">
        <v>3469</v>
      </c>
      <c r="BZ26" s="45" t="s">
        <v>3661</v>
      </c>
      <c r="CA26" s="56" t="s">
        <v>3579</v>
      </c>
      <c r="CC26" s="54" t="s">
        <v>3677</v>
      </c>
      <c r="CD26" s="55" t="s">
        <v>3580</v>
      </c>
      <c r="CE26" s="55" t="s">
        <v>3581</v>
      </c>
      <c r="CF26" s="55" t="s">
        <v>3581</v>
      </c>
      <c r="CG26" s="111" t="s">
        <v>3469</v>
      </c>
      <c r="CH26" s="45" t="s">
        <v>3661</v>
      </c>
      <c r="CI26" s="56" t="s">
        <v>3582</v>
      </c>
    </row>
    <row r="27" spans="1:87">
      <c r="A27" s="44" t="s">
        <v>3678</v>
      </c>
      <c r="B27" s="45" t="s">
        <v>3548</v>
      </c>
      <c r="C27" s="113" t="s">
        <v>3549</v>
      </c>
      <c r="D27" s="118" t="s">
        <v>2907</v>
      </c>
      <c r="E27" s="111" t="s">
        <v>3466</v>
      </c>
      <c r="F27" s="47" t="s">
        <v>3674</v>
      </c>
      <c r="G27" s="119" t="s">
        <v>3551</v>
      </c>
      <c r="I27" s="54" t="s">
        <v>3679</v>
      </c>
      <c r="J27" s="55" t="s">
        <v>3552</v>
      </c>
      <c r="K27" s="62" t="s">
        <v>3553</v>
      </c>
      <c r="L27" s="54" t="s">
        <v>3554</v>
      </c>
      <c r="M27" s="124" t="s">
        <v>115</v>
      </c>
      <c r="N27" s="45" t="s">
        <v>3680</v>
      </c>
      <c r="O27" s="56" t="s">
        <v>3555</v>
      </c>
      <c r="Q27" s="44" t="s">
        <v>3622</v>
      </c>
      <c r="R27" s="55" t="s">
        <v>3556</v>
      </c>
      <c r="S27" s="62" t="s">
        <v>3557</v>
      </c>
      <c r="T27" s="54" t="s">
        <v>3557</v>
      </c>
      <c r="U27" s="124" t="s">
        <v>115</v>
      </c>
      <c r="V27" s="47" t="s">
        <v>3630</v>
      </c>
      <c r="W27" s="56" t="s">
        <v>3558</v>
      </c>
      <c r="Y27" s="44" t="s">
        <v>3681</v>
      </c>
      <c r="Z27" s="55" t="s">
        <v>3559</v>
      </c>
      <c r="AA27" s="62" t="s">
        <v>3560</v>
      </c>
      <c r="AB27" s="54" t="s">
        <v>3560</v>
      </c>
      <c r="AC27" s="124" t="s">
        <v>115</v>
      </c>
      <c r="AD27" s="47" t="s">
        <v>3661</v>
      </c>
      <c r="AE27" s="56" t="s">
        <v>3561</v>
      </c>
      <c r="AG27" s="101" t="s">
        <v>3681</v>
      </c>
      <c r="AH27" s="55" t="s">
        <v>3562</v>
      </c>
      <c r="AI27" s="62" t="s">
        <v>3563</v>
      </c>
      <c r="AJ27" s="54" t="s">
        <v>3563</v>
      </c>
      <c r="AK27" s="124" t="s">
        <v>3466</v>
      </c>
      <c r="AL27" s="47" t="s">
        <v>3661</v>
      </c>
      <c r="AM27" s="56" t="s">
        <v>3564</v>
      </c>
      <c r="AO27" s="44" t="s">
        <v>3681</v>
      </c>
      <c r="AP27" s="55" t="s">
        <v>3565</v>
      </c>
      <c r="AQ27" s="62" t="s">
        <v>3566</v>
      </c>
      <c r="AR27" s="54" t="s">
        <v>3566</v>
      </c>
      <c r="AS27" s="124" t="s">
        <v>115</v>
      </c>
      <c r="AT27" s="45" t="s">
        <v>3661</v>
      </c>
      <c r="AU27" s="56" t="s">
        <v>3567</v>
      </c>
      <c r="AW27" s="101" t="s">
        <v>3681</v>
      </c>
      <c r="AX27" s="55" t="s">
        <v>3568</v>
      </c>
      <c r="AY27" s="62" t="s">
        <v>3569</v>
      </c>
      <c r="AZ27" s="54" t="s">
        <v>3569</v>
      </c>
      <c r="BA27" s="111" t="s">
        <v>115</v>
      </c>
      <c r="BB27" s="45" t="s">
        <v>3661</v>
      </c>
      <c r="BC27" s="56" t="s">
        <v>3570</v>
      </c>
      <c r="BE27" s="44" t="s">
        <v>3681</v>
      </c>
      <c r="BF27" s="55" t="s">
        <v>3571</v>
      </c>
      <c r="BG27" s="56" t="s">
        <v>3572</v>
      </c>
      <c r="BH27" s="108" t="s">
        <v>3572</v>
      </c>
      <c r="BI27" s="111" t="s">
        <v>3469</v>
      </c>
      <c r="BJ27" s="45" t="s">
        <v>3661</v>
      </c>
      <c r="BK27" s="56" t="s">
        <v>3573</v>
      </c>
      <c r="BM27" s="44" t="s">
        <v>3681</v>
      </c>
      <c r="BN27" s="55" t="s">
        <v>3574</v>
      </c>
      <c r="BO27" s="55" t="s">
        <v>3575</v>
      </c>
      <c r="BP27" s="55" t="s">
        <v>3575</v>
      </c>
      <c r="BQ27" s="111" t="s">
        <v>115</v>
      </c>
      <c r="BR27" s="45" t="s">
        <v>3661</v>
      </c>
      <c r="BS27" s="56" t="s">
        <v>3576</v>
      </c>
      <c r="BU27" s="44" t="s">
        <v>3681</v>
      </c>
      <c r="BV27" s="55" t="s">
        <v>3577</v>
      </c>
      <c r="BW27" s="55" t="s">
        <v>3578</v>
      </c>
      <c r="BX27" s="55" t="s">
        <v>3578</v>
      </c>
      <c r="BY27" s="111" t="s">
        <v>115</v>
      </c>
      <c r="BZ27" s="45" t="s">
        <v>3661</v>
      </c>
      <c r="CA27" s="56" t="s">
        <v>3579</v>
      </c>
      <c r="CC27" s="54" t="s">
        <v>3681</v>
      </c>
      <c r="CD27" s="55" t="s">
        <v>3580</v>
      </c>
      <c r="CE27" s="55" t="s">
        <v>3581</v>
      </c>
      <c r="CF27" s="55" t="s">
        <v>3581</v>
      </c>
      <c r="CG27" s="111" t="s">
        <v>115</v>
      </c>
      <c r="CH27" s="45" t="s">
        <v>3661</v>
      </c>
      <c r="CI27" s="56" t="s">
        <v>3582</v>
      </c>
    </row>
    <row r="28" spans="1:87">
      <c r="A28" s="44" t="s">
        <v>3682</v>
      </c>
      <c r="B28" s="45" t="s">
        <v>3548</v>
      </c>
      <c r="C28" s="113" t="s">
        <v>3549</v>
      </c>
      <c r="D28" s="118" t="s">
        <v>2907</v>
      </c>
      <c r="E28" s="111" t="s">
        <v>3469</v>
      </c>
      <c r="F28" s="47" t="s">
        <v>3674</v>
      </c>
      <c r="G28" s="119" t="s">
        <v>3551</v>
      </c>
      <c r="I28" s="54" t="s">
        <v>3683</v>
      </c>
      <c r="J28" s="55" t="s">
        <v>3552</v>
      </c>
      <c r="K28" s="62" t="s">
        <v>3553</v>
      </c>
      <c r="L28" s="54" t="s">
        <v>3554</v>
      </c>
      <c r="M28" s="124" t="s">
        <v>115</v>
      </c>
      <c r="N28" s="45" t="s">
        <v>3684</v>
      </c>
      <c r="O28" s="56" t="s">
        <v>3555</v>
      </c>
      <c r="Q28" s="44" t="s">
        <v>3629</v>
      </c>
      <c r="R28" s="55" t="s">
        <v>3556</v>
      </c>
      <c r="S28" s="62" t="s">
        <v>3557</v>
      </c>
      <c r="T28" s="54" t="s">
        <v>3557</v>
      </c>
      <c r="U28" s="124" t="s">
        <v>3459</v>
      </c>
      <c r="V28" s="47" t="s">
        <v>3636</v>
      </c>
      <c r="W28" s="56" t="s">
        <v>3558</v>
      </c>
      <c r="Y28" s="44" t="s">
        <v>3685</v>
      </c>
      <c r="Z28" s="55" t="s">
        <v>3559</v>
      </c>
      <c r="AA28" s="62" t="s">
        <v>3560</v>
      </c>
      <c r="AB28" s="54" t="s">
        <v>3560</v>
      </c>
      <c r="AC28" s="124" t="s">
        <v>115</v>
      </c>
      <c r="AD28" s="47" t="s">
        <v>3686</v>
      </c>
      <c r="AE28" s="56" t="s">
        <v>3561</v>
      </c>
      <c r="AG28" s="101" t="s">
        <v>3685</v>
      </c>
      <c r="AH28" s="55" t="s">
        <v>3562</v>
      </c>
      <c r="AI28" s="62" t="s">
        <v>3563</v>
      </c>
      <c r="AJ28" s="54" t="s">
        <v>3563</v>
      </c>
      <c r="AK28" s="124" t="s">
        <v>3469</v>
      </c>
      <c r="AL28" s="47" t="s">
        <v>3661</v>
      </c>
      <c r="AM28" s="56" t="s">
        <v>3564</v>
      </c>
      <c r="AO28" s="44" t="s">
        <v>3685</v>
      </c>
      <c r="AP28" s="55" t="s">
        <v>3565</v>
      </c>
      <c r="AQ28" s="62" t="s">
        <v>3566</v>
      </c>
      <c r="AR28" s="54" t="s">
        <v>3566</v>
      </c>
      <c r="AS28" s="124" t="s">
        <v>115</v>
      </c>
      <c r="AT28" s="45" t="s">
        <v>3686</v>
      </c>
      <c r="AU28" s="56" t="s">
        <v>3567</v>
      </c>
      <c r="AW28" s="101" t="s">
        <v>3685</v>
      </c>
      <c r="AX28" s="55" t="s">
        <v>3568</v>
      </c>
      <c r="AY28" s="62" t="s">
        <v>3569</v>
      </c>
      <c r="AZ28" s="54" t="s">
        <v>3569</v>
      </c>
      <c r="BA28" s="111" t="s">
        <v>115</v>
      </c>
      <c r="BB28" s="45" t="s">
        <v>3686</v>
      </c>
      <c r="BC28" s="56" t="s">
        <v>3570</v>
      </c>
      <c r="BE28" s="44" t="s">
        <v>3685</v>
      </c>
      <c r="BF28" s="55" t="s">
        <v>3571</v>
      </c>
      <c r="BG28" s="56" t="s">
        <v>3572</v>
      </c>
      <c r="BH28" s="108" t="s">
        <v>3572</v>
      </c>
      <c r="BI28" s="111" t="s">
        <v>115</v>
      </c>
      <c r="BJ28" s="45" t="s">
        <v>3661</v>
      </c>
      <c r="BK28" s="56" t="s">
        <v>3573</v>
      </c>
      <c r="BM28" s="44" t="s">
        <v>3685</v>
      </c>
      <c r="BN28" s="55" t="s">
        <v>3574</v>
      </c>
      <c r="BO28" s="55" t="s">
        <v>3575</v>
      </c>
      <c r="BP28" s="55" t="s">
        <v>3575</v>
      </c>
      <c r="BQ28" s="111" t="s">
        <v>115</v>
      </c>
      <c r="BR28" s="45" t="s">
        <v>3686</v>
      </c>
      <c r="BS28" s="56" t="s">
        <v>3576</v>
      </c>
      <c r="BU28" s="44" t="s">
        <v>3685</v>
      </c>
      <c r="BV28" s="55" t="s">
        <v>3577</v>
      </c>
      <c r="BW28" s="55" t="s">
        <v>3578</v>
      </c>
      <c r="BX28" s="55" t="s">
        <v>3578</v>
      </c>
      <c r="BY28" s="111" t="s">
        <v>115</v>
      </c>
      <c r="BZ28" s="45" t="s">
        <v>3686</v>
      </c>
      <c r="CA28" s="56" t="s">
        <v>3579</v>
      </c>
      <c r="CC28" s="54" t="s">
        <v>3685</v>
      </c>
      <c r="CD28" s="55" t="s">
        <v>3580</v>
      </c>
      <c r="CE28" s="55" t="s">
        <v>3581</v>
      </c>
      <c r="CF28" s="55" t="s">
        <v>3581</v>
      </c>
      <c r="CG28" s="111" t="s">
        <v>115</v>
      </c>
      <c r="CH28" s="45" t="s">
        <v>3686</v>
      </c>
      <c r="CI28" s="56" t="s">
        <v>3582</v>
      </c>
    </row>
    <row r="29" spans="1:87">
      <c r="A29" s="44" t="s">
        <v>3687</v>
      </c>
      <c r="B29" s="45" t="s">
        <v>3548</v>
      </c>
      <c r="C29" s="113" t="s">
        <v>3549</v>
      </c>
      <c r="D29" s="118" t="s">
        <v>2907</v>
      </c>
      <c r="E29" s="111" t="s">
        <v>115</v>
      </c>
      <c r="F29" s="47" t="s">
        <v>3688</v>
      </c>
      <c r="G29" s="119" t="s">
        <v>3551</v>
      </c>
      <c r="I29" s="54" t="s">
        <v>3689</v>
      </c>
      <c r="J29" s="55" t="s">
        <v>3552</v>
      </c>
      <c r="K29" s="62" t="s">
        <v>3553</v>
      </c>
      <c r="L29" s="54" t="s">
        <v>3554</v>
      </c>
      <c r="M29" s="124" t="s">
        <v>115</v>
      </c>
      <c r="N29" s="45" t="s">
        <v>3589</v>
      </c>
      <c r="O29" s="56" t="s">
        <v>3555</v>
      </c>
      <c r="Q29" s="44" t="s">
        <v>3635</v>
      </c>
      <c r="R29" s="55" t="s">
        <v>3556</v>
      </c>
      <c r="S29" s="62" t="s">
        <v>3557</v>
      </c>
      <c r="T29" s="54" t="s">
        <v>3557</v>
      </c>
      <c r="U29" s="124" t="s">
        <v>115</v>
      </c>
      <c r="V29" s="47" t="s">
        <v>3642</v>
      </c>
      <c r="W29" s="56" t="s">
        <v>3558</v>
      </c>
      <c r="Y29" s="44" t="s">
        <v>3690</v>
      </c>
      <c r="Z29" s="55" t="s">
        <v>3559</v>
      </c>
      <c r="AA29" s="62" t="s">
        <v>3560</v>
      </c>
      <c r="AB29" s="54" t="s">
        <v>3560</v>
      </c>
      <c r="AC29" s="124" t="s">
        <v>115</v>
      </c>
      <c r="AD29" s="47" t="s">
        <v>3691</v>
      </c>
      <c r="AE29" s="56" t="s">
        <v>3561</v>
      </c>
      <c r="AG29" s="101" t="s">
        <v>3690</v>
      </c>
      <c r="AH29" s="55" t="s">
        <v>3562</v>
      </c>
      <c r="AI29" s="62" t="s">
        <v>3563</v>
      </c>
      <c r="AJ29" s="54" t="s">
        <v>3563</v>
      </c>
      <c r="AK29" s="124" t="s">
        <v>115</v>
      </c>
      <c r="AL29" s="47" t="s">
        <v>3661</v>
      </c>
      <c r="AM29" s="56" t="s">
        <v>3564</v>
      </c>
      <c r="AO29" s="44" t="s">
        <v>3690</v>
      </c>
      <c r="AP29" s="55" t="s">
        <v>3565</v>
      </c>
      <c r="AQ29" s="62" t="s">
        <v>3566</v>
      </c>
      <c r="AR29" s="54" t="s">
        <v>3566</v>
      </c>
      <c r="AS29" s="124" t="s">
        <v>115</v>
      </c>
      <c r="AT29" s="45" t="s">
        <v>3691</v>
      </c>
      <c r="AU29" s="56" t="s">
        <v>3567</v>
      </c>
      <c r="AW29" s="101" t="s">
        <v>3690</v>
      </c>
      <c r="AX29" s="55" t="s">
        <v>3568</v>
      </c>
      <c r="AY29" s="62" t="s">
        <v>3569</v>
      </c>
      <c r="AZ29" s="54" t="s">
        <v>3569</v>
      </c>
      <c r="BA29" s="111" t="s">
        <v>115</v>
      </c>
      <c r="BB29" s="45" t="s">
        <v>3691</v>
      </c>
      <c r="BC29" s="56" t="s">
        <v>3570</v>
      </c>
      <c r="BE29" s="44" t="s">
        <v>3690</v>
      </c>
      <c r="BF29" s="55" t="s">
        <v>3571</v>
      </c>
      <c r="BG29" s="56" t="s">
        <v>3572</v>
      </c>
      <c r="BH29" s="108" t="s">
        <v>3572</v>
      </c>
      <c r="BI29" s="111" t="s">
        <v>115</v>
      </c>
      <c r="BJ29" s="45" t="s">
        <v>3686</v>
      </c>
      <c r="BK29" s="56" t="s">
        <v>3573</v>
      </c>
      <c r="BM29" s="44" t="s">
        <v>3690</v>
      </c>
      <c r="BN29" s="55" t="s">
        <v>3574</v>
      </c>
      <c r="BO29" s="55" t="s">
        <v>3575</v>
      </c>
      <c r="BP29" s="55" t="s">
        <v>3575</v>
      </c>
      <c r="BQ29" s="111" t="s">
        <v>115</v>
      </c>
      <c r="BR29" s="45" t="s">
        <v>3691</v>
      </c>
      <c r="BS29" s="56" t="s">
        <v>3576</v>
      </c>
      <c r="BU29" s="44" t="s">
        <v>3690</v>
      </c>
      <c r="BV29" s="55" t="s">
        <v>3577</v>
      </c>
      <c r="BW29" s="55" t="s">
        <v>3578</v>
      </c>
      <c r="BX29" s="55" t="s">
        <v>3578</v>
      </c>
      <c r="BY29" s="111" t="s">
        <v>115</v>
      </c>
      <c r="BZ29" s="45" t="s">
        <v>3691</v>
      </c>
      <c r="CA29" s="56" t="s">
        <v>3579</v>
      </c>
      <c r="CC29" s="54" t="s">
        <v>3690</v>
      </c>
      <c r="CD29" s="55" t="s">
        <v>3580</v>
      </c>
      <c r="CE29" s="55" t="s">
        <v>3581</v>
      </c>
      <c r="CF29" s="55" t="s">
        <v>3581</v>
      </c>
      <c r="CG29" s="111" t="s">
        <v>115</v>
      </c>
      <c r="CH29" s="45" t="s">
        <v>3691</v>
      </c>
      <c r="CI29" s="56" t="s">
        <v>3582</v>
      </c>
    </row>
    <row r="30" spans="1:87">
      <c r="A30" s="44" t="s">
        <v>3692</v>
      </c>
      <c r="B30" s="45" t="s">
        <v>3548</v>
      </c>
      <c r="C30" s="113" t="s">
        <v>3549</v>
      </c>
      <c r="D30" s="118" t="s">
        <v>2907</v>
      </c>
      <c r="E30" s="111" t="s">
        <v>115</v>
      </c>
      <c r="F30" s="47" t="s">
        <v>3693</v>
      </c>
      <c r="G30" s="119" t="s">
        <v>3551</v>
      </c>
      <c r="I30" s="54" t="s">
        <v>3694</v>
      </c>
      <c r="J30" s="55" t="s">
        <v>3552</v>
      </c>
      <c r="K30" s="62" t="s">
        <v>3553</v>
      </c>
      <c r="L30" s="54" t="s">
        <v>3554</v>
      </c>
      <c r="M30" s="124" t="s">
        <v>3459</v>
      </c>
      <c r="N30" s="45" t="s">
        <v>3589</v>
      </c>
      <c r="O30" s="56" t="s">
        <v>3555</v>
      </c>
      <c r="Q30" s="44" t="s">
        <v>3641</v>
      </c>
      <c r="R30" s="55" t="s">
        <v>3556</v>
      </c>
      <c r="S30" s="62" t="s">
        <v>3557</v>
      </c>
      <c r="T30" s="54" t="s">
        <v>3557</v>
      </c>
      <c r="U30" s="124" t="s">
        <v>3466</v>
      </c>
      <c r="V30" s="47" t="s">
        <v>3649</v>
      </c>
      <c r="W30" s="56" t="s">
        <v>3558</v>
      </c>
      <c r="Y30" s="44" t="s">
        <v>3695</v>
      </c>
      <c r="Z30" s="55" t="s">
        <v>3559</v>
      </c>
      <c r="AA30" s="62" t="s">
        <v>3560</v>
      </c>
      <c r="AB30" s="54" t="s">
        <v>3560</v>
      </c>
      <c r="AC30" s="124" t="s">
        <v>115</v>
      </c>
      <c r="AD30" s="47" t="s">
        <v>3696</v>
      </c>
      <c r="AE30" s="56" t="s">
        <v>3561</v>
      </c>
      <c r="AG30" s="101" t="s">
        <v>3695</v>
      </c>
      <c r="AH30" s="55" t="s">
        <v>3562</v>
      </c>
      <c r="AI30" s="62" t="s">
        <v>3563</v>
      </c>
      <c r="AJ30" s="54" t="s">
        <v>3563</v>
      </c>
      <c r="AK30" s="124" t="s">
        <v>115</v>
      </c>
      <c r="AL30" s="47" t="s">
        <v>3686</v>
      </c>
      <c r="AM30" s="56" t="s">
        <v>3564</v>
      </c>
      <c r="AO30" s="44" t="s">
        <v>3695</v>
      </c>
      <c r="AP30" s="55" t="s">
        <v>3565</v>
      </c>
      <c r="AQ30" s="62" t="s">
        <v>3566</v>
      </c>
      <c r="AR30" s="54" t="s">
        <v>3566</v>
      </c>
      <c r="AS30" s="124" t="s">
        <v>115</v>
      </c>
      <c r="AT30" s="45" t="s">
        <v>3696</v>
      </c>
      <c r="AU30" s="56" t="s">
        <v>3567</v>
      </c>
      <c r="AW30" s="101" t="s">
        <v>3695</v>
      </c>
      <c r="AX30" s="55" t="s">
        <v>3568</v>
      </c>
      <c r="AY30" s="62" t="s">
        <v>3569</v>
      </c>
      <c r="AZ30" s="54" t="s">
        <v>3569</v>
      </c>
      <c r="BA30" s="111" t="s">
        <v>115</v>
      </c>
      <c r="BB30" s="45" t="s">
        <v>3697</v>
      </c>
      <c r="BC30" s="56" t="s">
        <v>3570</v>
      </c>
      <c r="BE30" s="44" t="s">
        <v>3695</v>
      </c>
      <c r="BF30" s="55" t="s">
        <v>3571</v>
      </c>
      <c r="BG30" s="56" t="s">
        <v>3572</v>
      </c>
      <c r="BH30" s="108" t="s">
        <v>3572</v>
      </c>
      <c r="BI30" s="111" t="s">
        <v>115</v>
      </c>
      <c r="BJ30" s="45" t="s">
        <v>3691</v>
      </c>
      <c r="BK30" s="56" t="s">
        <v>3573</v>
      </c>
      <c r="BM30" s="44" t="s">
        <v>3695</v>
      </c>
      <c r="BN30" s="55" t="s">
        <v>3574</v>
      </c>
      <c r="BO30" s="55" t="s">
        <v>3575</v>
      </c>
      <c r="BP30" s="55" t="s">
        <v>3575</v>
      </c>
      <c r="BQ30" s="111" t="s">
        <v>115</v>
      </c>
      <c r="BR30" s="45" t="s">
        <v>3696</v>
      </c>
      <c r="BS30" s="56" t="s">
        <v>3576</v>
      </c>
      <c r="BU30" s="44" t="s">
        <v>3695</v>
      </c>
      <c r="BV30" s="55" t="s">
        <v>3577</v>
      </c>
      <c r="BW30" s="55" t="s">
        <v>3578</v>
      </c>
      <c r="BX30" s="55" t="s">
        <v>3578</v>
      </c>
      <c r="BY30" s="111" t="s">
        <v>115</v>
      </c>
      <c r="BZ30" s="45" t="s">
        <v>3696</v>
      </c>
      <c r="CA30" s="56" t="s">
        <v>3579</v>
      </c>
      <c r="CC30" s="54" t="s">
        <v>3695</v>
      </c>
      <c r="CD30" s="55" t="s">
        <v>3580</v>
      </c>
      <c r="CE30" s="55" t="s">
        <v>3581</v>
      </c>
      <c r="CF30" s="55" t="s">
        <v>3581</v>
      </c>
      <c r="CG30" s="111" t="s">
        <v>115</v>
      </c>
      <c r="CH30" s="45" t="s">
        <v>3696</v>
      </c>
      <c r="CI30" s="56" t="s">
        <v>3582</v>
      </c>
    </row>
    <row r="31" spans="1:87">
      <c r="A31" s="44" t="s">
        <v>3698</v>
      </c>
      <c r="B31" s="45" t="s">
        <v>3548</v>
      </c>
      <c r="C31" s="113" t="s">
        <v>3549</v>
      </c>
      <c r="D31" s="118" t="s">
        <v>2907</v>
      </c>
      <c r="E31" s="111" t="s">
        <v>115</v>
      </c>
      <c r="F31" s="47" t="s">
        <v>3699</v>
      </c>
      <c r="G31" s="119" t="s">
        <v>3551</v>
      </c>
      <c r="I31" s="54" t="s">
        <v>3700</v>
      </c>
      <c r="J31" s="55" t="s">
        <v>3552</v>
      </c>
      <c r="K31" s="62" t="s">
        <v>3553</v>
      </c>
      <c r="L31" s="54" t="s">
        <v>3554</v>
      </c>
      <c r="M31" s="124" t="s">
        <v>3462</v>
      </c>
      <c r="N31" s="45" t="s">
        <v>3589</v>
      </c>
      <c r="O31" s="56" t="s">
        <v>3555</v>
      </c>
      <c r="Q31" s="44" t="s">
        <v>3648</v>
      </c>
      <c r="R31" s="55" t="s">
        <v>3556</v>
      </c>
      <c r="S31" s="62" t="s">
        <v>3557</v>
      </c>
      <c r="T31" s="54" t="s">
        <v>3557</v>
      </c>
      <c r="U31" s="124" t="s">
        <v>115</v>
      </c>
      <c r="V31" s="47" t="s">
        <v>3655</v>
      </c>
      <c r="W31" s="56" t="s">
        <v>3558</v>
      </c>
      <c r="Y31" s="44" t="s">
        <v>3701</v>
      </c>
      <c r="Z31" s="55" t="s">
        <v>3559</v>
      </c>
      <c r="AA31" s="62" t="s">
        <v>3560</v>
      </c>
      <c r="AB31" s="54" t="s">
        <v>3560</v>
      </c>
      <c r="AC31" s="124" t="s">
        <v>115</v>
      </c>
      <c r="AD31" s="47" t="s">
        <v>3702</v>
      </c>
      <c r="AE31" s="56" t="s">
        <v>3561</v>
      </c>
      <c r="AG31" s="101" t="s">
        <v>3701</v>
      </c>
      <c r="AH31" s="55" t="s">
        <v>3562</v>
      </c>
      <c r="AI31" s="62" t="s">
        <v>3563</v>
      </c>
      <c r="AJ31" s="54" t="s">
        <v>3563</v>
      </c>
      <c r="AK31" s="124" t="s">
        <v>115</v>
      </c>
      <c r="AL31" s="47" t="s">
        <v>3691</v>
      </c>
      <c r="AM31" s="56" t="s">
        <v>3564</v>
      </c>
      <c r="AO31" s="44" t="s">
        <v>3701</v>
      </c>
      <c r="AP31" s="55" t="s">
        <v>3565</v>
      </c>
      <c r="AQ31" s="62" t="s">
        <v>3566</v>
      </c>
      <c r="AR31" s="54" t="s">
        <v>3566</v>
      </c>
      <c r="AS31" s="124" t="s">
        <v>115</v>
      </c>
      <c r="AT31" s="45" t="s">
        <v>3702</v>
      </c>
      <c r="AU31" s="56" t="s">
        <v>3567</v>
      </c>
      <c r="AW31" s="101" t="s">
        <v>3701</v>
      </c>
      <c r="AX31" s="55" t="s">
        <v>3568</v>
      </c>
      <c r="AY31" s="62" t="s">
        <v>3569</v>
      </c>
      <c r="AZ31" s="54" t="s">
        <v>3569</v>
      </c>
      <c r="BA31" s="111" t="s">
        <v>115</v>
      </c>
      <c r="BB31" s="45" t="s">
        <v>3696</v>
      </c>
      <c r="BC31" s="56" t="s">
        <v>3570</v>
      </c>
      <c r="BE31" s="44" t="s">
        <v>3701</v>
      </c>
      <c r="BF31" s="55" t="s">
        <v>3571</v>
      </c>
      <c r="BG31" s="56" t="s">
        <v>3572</v>
      </c>
      <c r="BH31" s="108" t="s">
        <v>3572</v>
      </c>
      <c r="BI31" s="111" t="s">
        <v>115</v>
      </c>
      <c r="BJ31" s="45" t="s">
        <v>3696</v>
      </c>
      <c r="BK31" s="56" t="s">
        <v>3573</v>
      </c>
      <c r="BM31" s="44" t="s">
        <v>3701</v>
      </c>
      <c r="BN31" s="55" t="s">
        <v>3574</v>
      </c>
      <c r="BO31" s="55" t="s">
        <v>3575</v>
      </c>
      <c r="BP31" s="55" t="s">
        <v>3575</v>
      </c>
      <c r="BQ31" s="111" t="s">
        <v>115</v>
      </c>
      <c r="BR31" s="45" t="s">
        <v>3702</v>
      </c>
      <c r="BS31" s="56" t="s">
        <v>3576</v>
      </c>
      <c r="BU31" s="44" t="s">
        <v>3701</v>
      </c>
      <c r="BV31" s="55" t="s">
        <v>3577</v>
      </c>
      <c r="BW31" s="55" t="s">
        <v>3578</v>
      </c>
      <c r="BX31" s="55" t="s">
        <v>3578</v>
      </c>
      <c r="BY31" s="111" t="s">
        <v>115</v>
      </c>
      <c r="BZ31" s="45" t="s">
        <v>3702</v>
      </c>
      <c r="CA31" s="56" t="s">
        <v>3579</v>
      </c>
      <c r="CC31" s="54" t="s">
        <v>3701</v>
      </c>
      <c r="CD31" s="55" t="s">
        <v>3580</v>
      </c>
      <c r="CE31" s="55" t="s">
        <v>3581</v>
      </c>
      <c r="CF31" s="55" t="s">
        <v>3581</v>
      </c>
      <c r="CG31" s="111" t="s">
        <v>115</v>
      </c>
      <c r="CH31" s="45" t="s">
        <v>3702</v>
      </c>
      <c r="CI31" s="56" t="s">
        <v>3582</v>
      </c>
    </row>
    <row r="32" spans="1:87">
      <c r="A32" s="44" t="s">
        <v>3703</v>
      </c>
      <c r="B32" s="45" t="s">
        <v>3548</v>
      </c>
      <c r="C32" s="113" t="s">
        <v>3549</v>
      </c>
      <c r="D32" s="118" t="s">
        <v>2907</v>
      </c>
      <c r="E32" s="111" t="s">
        <v>115</v>
      </c>
      <c r="F32" s="47" t="s">
        <v>3704</v>
      </c>
      <c r="G32" s="119" t="s">
        <v>3551</v>
      </c>
      <c r="I32" s="54" t="s">
        <v>3705</v>
      </c>
      <c r="J32" s="55" t="s">
        <v>3552</v>
      </c>
      <c r="K32" s="62" t="s">
        <v>3553</v>
      </c>
      <c r="L32" s="54" t="s">
        <v>3554</v>
      </c>
      <c r="M32" s="124" t="s">
        <v>115</v>
      </c>
      <c r="N32" s="45" t="s">
        <v>3600</v>
      </c>
      <c r="O32" s="56" t="s">
        <v>3555</v>
      </c>
      <c r="Q32" s="44" t="s">
        <v>3654</v>
      </c>
      <c r="R32" s="55" t="s">
        <v>3556</v>
      </c>
      <c r="S32" s="62" t="s">
        <v>3557</v>
      </c>
      <c r="T32" s="54" t="s">
        <v>3557</v>
      </c>
      <c r="U32" s="124" t="s">
        <v>3459</v>
      </c>
      <c r="V32" s="47" t="s">
        <v>3661</v>
      </c>
      <c r="W32" s="56" t="s">
        <v>3558</v>
      </c>
      <c r="Y32" s="44" t="s">
        <v>3706</v>
      </c>
      <c r="Z32" s="55" t="s">
        <v>3559</v>
      </c>
      <c r="AA32" s="62" t="s">
        <v>3560</v>
      </c>
      <c r="AB32" s="54" t="s">
        <v>3560</v>
      </c>
      <c r="AC32" s="124" t="s">
        <v>115</v>
      </c>
      <c r="AD32" s="47" t="s">
        <v>3707</v>
      </c>
      <c r="AE32" s="56" t="s">
        <v>3561</v>
      </c>
      <c r="AG32" s="101" t="s">
        <v>3706</v>
      </c>
      <c r="AH32" s="55" t="s">
        <v>3562</v>
      </c>
      <c r="AI32" s="62" t="s">
        <v>3563</v>
      </c>
      <c r="AJ32" s="54" t="s">
        <v>3563</v>
      </c>
      <c r="AK32" s="124" t="s">
        <v>115</v>
      </c>
      <c r="AL32" s="47" t="s">
        <v>3696</v>
      </c>
      <c r="AM32" s="56" t="s">
        <v>3564</v>
      </c>
      <c r="AO32" s="44" t="s">
        <v>3706</v>
      </c>
      <c r="AP32" s="55" t="s">
        <v>3565</v>
      </c>
      <c r="AQ32" s="62" t="s">
        <v>3566</v>
      </c>
      <c r="AR32" s="54" t="s">
        <v>3566</v>
      </c>
      <c r="AS32" s="124" t="s">
        <v>115</v>
      </c>
      <c r="AT32" s="45" t="s">
        <v>3707</v>
      </c>
      <c r="AU32" s="56" t="s">
        <v>3567</v>
      </c>
      <c r="AW32" s="101" t="s">
        <v>3706</v>
      </c>
      <c r="AX32" s="55" t="s">
        <v>3568</v>
      </c>
      <c r="AY32" s="62" t="s">
        <v>3569</v>
      </c>
      <c r="AZ32" s="54" t="s">
        <v>3569</v>
      </c>
      <c r="BA32" s="111" t="s">
        <v>115</v>
      </c>
      <c r="BB32" s="45" t="s">
        <v>3702</v>
      </c>
      <c r="BC32" s="56" t="s">
        <v>3570</v>
      </c>
      <c r="BE32" s="44" t="s">
        <v>3706</v>
      </c>
      <c r="BF32" s="55" t="s">
        <v>3571</v>
      </c>
      <c r="BG32" s="56" t="s">
        <v>3572</v>
      </c>
      <c r="BH32" s="108" t="s">
        <v>3572</v>
      </c>
      <c r="BI32" s="111" t="s">
        <v>115</v>
      </c>
      <c r="BJ32" s="45" t="s">
        <v>3702</v>
      </c>
      <c r="BK32" s="56" t="s">
        <v>3573</v>
      </c>
      <c r="BM32" s="44" t="s">
        <v>3706</v>
      </c>
      <c r="BN32" s="55" t="s">
        <v>3574</v>
      </c>
      <c r="BO32" s="55" t="s">
        <v>3575</v>
      </c>
      <c r="BP32" s="55" t="s">
        <v>3575</v>
      </c>
      <c r="BQ32" s="111" t="s">
        <v>115</v>
      </c>
      <c r="BR32" s="45" t="s">
        <v>3707</v>
      </c>
      <c r="BS32" s="56" t="s">
        <v>3576</v>
      </c>
      <c r="BU32" s="44" t="s">
        <v>3706</v>
      </c>
      <c r="BV32" s="55" t="s">
        <v>3577</v>
      </c>
      <c r="BW32" s="55" t="s">
        <v>3578</v>
      </c>
      <c r="BX32" s="55" t="s">
        <v>3578</v>
      </c>
      <c r="BY32" s="111" t="s">
        <v>115</v>
      </c>
      <c r="BZ32" s="45" t="s">
        <v>3707</v>
      </c>
      <c r="CA32" s="56" t="s">
        <v>3579</v>
      </c>
      <c r="CC32" s="54" t="s">
        <v>3706</v>
      </c>
      <c r="CD32" s="55" t="s">
        <v>3580</v>
      </c>
      <c r="CE32" s="55" t="s">
        <v>3581</v>
      </c>
      <c r="CF32" s="55" t="s">
        <v>3581</v>
      </c>
      <c r="CG32" s="111" t="s">
        <v>115</v>
      </c>
      <c r="CH32" s="45" t="s">
        <v>3707</v>
      </c>
      <c r="CI32" s="56" t="s">
        <v>3582</v>
      </c>
    </row>
    <row r="33" spans="1:87">
      <c r="A33" s="44" t="s">
        <v>3708</v>
      </c>
      <c r="B33" s="45" t="s">
        <v>3548</v>
      </c>
      <c r="C33" s="113" t="s">
        <v>3549</v>
      </c>
      <c r="D33" s="118" t="s">
        <v>2907</v>
      </c>
      <c r="E33" s="111" t="s">
        <v>115</v>
      </c>
      <c r="F33" s="47" t="s">
        <v>3709</v>
      </c>
      <c r="G33" s="119" t="s">
        <v>3551</v>
      </c>
      <c r="I33" s="54" t="s">
        <v>3710</v>
      </c>
      <c r="J33" s="55" t="s">
        <v>3552</v>
      </c>
      <c r="K33" s="62" t="s">
        <v>3553</v>
      </c>
      <c r="L33" s="54" t="s">
        <v>3554</v>
      </c>
      <c r="M33" s="124" t="s">
        <v>3466</v>
      </c>
      <c r="N33" s="45" t="s">
        <v>3600</v>
      </c>
      <c r="O33" s="56" t="s">
        <v>3555</v>
      </c>
      <c r="Q33" s="44" t="s">
        <v>3660</v>
      </c>
      <c r="R33" s="55" t="s">
        <v>3556</v>
      </c>
      <c r="S33" s="62" t="s">
        <v>3557</v>
      </c>
      <c r="T33" s="54" t="s">
        <v>3557</v>
      </c>
      <c r="U33" s="124" t="s">
        <v>3462</v>
      </c>
      <c r="V33" s="47" t="s">
        <v>3661</v>
      </c>
      <c r="W33" s="56" t="s">
        <v>3558</v>
      </c>
      <c r="Y33" s="44" t="s">
        <v>3711</v>
      </c>
      <c r="Z33" s="55" t="s">
        <v>3559</v>
      </c>
      <c r="AA33" s="62" t="s">
        <v>3560</v>
      </c>
      <c r="AB33" s="54" t="s">
        <v>3560</v>
      </c>
      <c r="AC33" s="124" t="s">
        <v>115</v>
      </c>
      <c r="AD33" s="47" t="s">
        <v>3712</v>
      </c>
      <c r="AE33" s="56" t="s">
        <v>3561</v>
      </c>
      <c r="AG33" s="101" t="s">
        <v>3711</v>
      </c>
      <c r="AH33" s="55" t="s">
        <v>3562</v>
      </c>
      <c r="AI33" s="62" t="s">
        <v>3563</v>
      </c>
      <c r="AJ33" s="54" t="s">
        <v>3563</v>
      </c>
      <c r="AK33" s="124" t="s">
        <v>115</v>
      </c>
      <c r="AL33" s="47" t="s">
        <v>3702</v>
      </c>
      <c r="AM33" s="56" t="s">
        <v>3564</v>
      </c>
      <c r="AO33" s="44" t="s">
        <v>3711</v>
      </c>
      <c r="AP33" s="55" t="s">
        <v>3565</v>
      </c>
      <c r="AQ33" s="62" t="s">
        <v>3566</v>
      </c>
      <c r="AR33" s="54" t="s">
        <v>3566</v>
      </c>
      <c r="AS33" s="124" t="s">
        <v>115</v>
      </c>
      <c r="AT33" s="45">
        <v>759</v>
      </c>
      <c r="AU33" s="56" t="s">
        <v>3567</v>
      </c>
      <c r="AW33" s="101" t="s">
        <v>3711</v>
      </c>
      <c r="AX33" s="55" t="s">
        <v>3568</v>
      </c>
      <c r="AY33" s="62" t="s">
        <v>3569</v>
      </c>
      <c r="AZ33" s="54" t="s">
        <v>3569</v>
      </c>
      <c r="BA33" s="111" t="s">
        <v>115</v>
      </c>
      <c r="BB33" s="45" t="s">
        <v>3707</v>
      </c>
      <c r="BC33" s="56" t="s">
        <v>3570</v>
      </c>
      <c r="BE33" s="44" t="s">
        <v>3711</v>
      </c>
      <c r="BF33" s="55" t="s">
        <v>3571</v>
      </c>
      <c r="BG33" s="56" t="s">
        <v>3572</v>
      </c>
      <c r="BH33" s="108" t="s">
        <v>3572</v>
      </c>
      <c r="BI33" s="111" t="s">
        <v>115</v>
      </c>
      <c r="BJ33" s="45" t="s">
        <v>3707</v>
      </c>
      <c r="BK33" s="56" t="s">
        <v>3573</v>
      </c>
      <c r="BM33" s="44" t="s">
        <v>3711</v>
      </c>
      <c r="BN33" s="55" t="s">
        <v>3574</v>
      </c>
      <c r="BO33" s="55" t="s">
        <v>3575</v>
      </c>
      <c r="BP33" s="55" t="s">
        <v>3575</v>
      </c>
      <c r="BQ33" s="111" t="s">
        <v>115</v>
      </c>
      <c r="BR33" s="45" t="s">
        <v>3713</v>
      </c>
      <c r="BS33" s="56" t="s">
        <v>3576</v>
      </c>
      <c r="BU33" s="44" t="s">
        <v>3711</v>
      </c>
      <c r="BV33" s="55" t="s">
        <v>3577</v>
      </c>
      <c r="BW33" s="55" t="s">
        <v>3578</v>
      </c>
      <c r="BX33" s="55" t="s">
        <v>3578</v>
      </c>
      <c r="BY33" s="111" t="s">
        <v>115</v>
      </c>
      <c r="BZ33" s="45" t="s">
        <v>3713</v>
      </c>
      <c r="CA33" s="56" t="s">
        <v>3579</v>
      </c>
      <c r="CC33" s="54" t="s">
        <v>3711</v>
      </c>
      <c r="CD33" s="55" t="s">
        <v>3580</v>
      </c>
      <c r="CE33" s="55" t="s">
        <v>3581</v>
      </c>
      <c r="CF33" s="55" t="s">
        <v>3581</v>
      </c>
      <c r="CG33" s="111" t="s">
        <v>115</v>
      </c>
      <c r="CH33" s="45" t="s">
        <v>3713</v>
      </c>
      <c r="CI33" s="56" t="s">
        <v>3582</v>
      </c>
    </row>
    <row r="34" spans="1:87">
      <c r="A34" s="44" t="s">
        <v>3714</v>
      </c>
      <c r="B34" s="45" t="s">
        <v>3548</v>
      </c>
      <c r="C34" s="113" t="s">
        <v>3549</v>
      </c>
      <c r="D34" s="118" t="s">
        <v>2907</v>
      </c>
      <c r="E34" s="111" t="s">
        <v>115</v>
      </c>
      <c r="F34" s="47" t="s">
        <v>3715</v>
      </c>
      <c r="G34" s="119" t="s">
        <v>3551</v>
      </c>
      <c r="I34" s="54" t="s">
        <v>3716</v>
      </c>
      <c r="J34" s="55" t="s">
        <v>3552</v>
      </c>
      <c r="K34" s="62" t="s">
        <v>3553</v>
      </c>
      <c r="L34" s="54" t="s">
        <v>3554</v>
      </c>
      <c r="M34" s="124" t="s">
        <v>3469</v>
      </c>
      <c r="N34" s="45" t="s">
        <v>3600</v>
      </c>
      <c r="O34" s="56" t="s">
        <v>3555</v>
      </c>
      <c r="Q34" s="44" t="s">
        <v>3667</v>
      </c>
      <c r="R34" s="55" t="s">
        <v>3556</v>
      </c>
      <c r="S34" s="62" t="s">
        <v>3557</v>
      </c>
      <c r="T34" s="54" t="s">
        <v>3557</v>
      </c>
      <c r="U34" s="124" t="s">
        <v>3466</v>
      </c>
      <c r="V34" s="47" t="s">
        <v>3661</v>
      </c>
      <c r="W34" s="56" t="s">
        <v>3558</v>
      </c>
      <c r="Y34" s="44" t="s">
        <v>3717</v>
      </c>
      <c r="Z34" s="55" t="s">
        <v>3559</v>
      </c>
      <c r="AA34" s="62" t="s">
        <v>3560</v>
      </c>
      <c r="AB34" s="54" t="s">
        <v>3560</v>
      </c>
      <c r="AC34" s="124" t="s">
        <v>115</v>
      </c>
      <c r="AD34" s="47" t="s">
        <v>3718</v>
      </c>
      <c r="AE34" s="56" t="s">
        <v>3561</v>
      </c>
      <c r="AG34" s="101" t="s">
        <v>3717</v>
      </c>
      <c r="AH34" s="55" t="s">
        <v>3562</v>
      </c>
      <c r="AI34" s="62" t="s">
        <v>3563</v>
      </c>
      <c r="AJ34" s="54" t="s">
        <v>3563</v>
      </c>
      <c r="AK34" s="124" t="s">
        <v>115</v>
      </c>
      <c r="AL34" s="47" t="s">
        <v>3707</v>
      </c>
      <c r="AM34" s="56" t="s">
        <v>3564</v>
      </c>
      <c r="AO34" s="44" t="s">
        <v>3717</v>
      </c>
      <c r="AP34" s="55" t="s">
        <v>3565</v>
      </c>
      <c r="AQ34" s="62" t="s">
        <v>3566</v>
      </c>
      <c r="AR34" s="54" t="s">
        <v>3566</v>
      </c>
      <c r="AS34" s="124" t="s">
        <v>115</v>
      </c>
      <c r="AT34" s="45" t="s">
        <v>3712</v>
      </c>
      <c r="AU34" s="56" t="s">
        <v>3567</v>
      </c>
      <c r="AW34" s="101" t="s">
        <v>3717</v>
      </c>
      <c r="AX34" s="55" t="s">
        <v>3568</v>
      </c>
      <c r="AY34" s="62" t="s">
        <v>3569</v>
      </c>
      <c r="AZ34" s="54" t="s">
        <v>3569</v>
      </c>
      <c r="BA34" s="111" t="s">
        <v>115</v>
      </c>
      <c r="BB34" s="45" t="s">
        <v>3712</v>
      </c>
      <c r="BC34" s="56" t="s">
        <v>3570</v>
      </c>
      <c r="BE34" s="44" t="s">
        <v>3717</v>
      </c>
      <c r="BF34" s="55" t="s">
        <v>3571</v>
      </c>
      <c r="BG34" s="56" t="s">
        <v>3572</v>
      </c>
      <c r="BH34" s="108" t="s">
        <v>3572</v>
      </c>
      <c r="BI34" s="111" t="s">
        <v>115</v>
      </c>
      <c r="BJ34" s="45">
        <v>759</v>
      </c>
      <c r="BK34" s="56" t="s">
        <v>3573</v>
      </c>
      <c r="BM34" s="44" t="s">
        <v>3717</v>
      </c>
      <c r="BN34" s="55" t="s">
        <v>3574</v>
      </c>
      <c r="BO34" s="55" t="s">
        <v>3575</v>
      </c>
      <c r="BP34" s="55" t="s">
        <v>3575</v>
      </c>
      <c r="BQ34" s="111" t="s">
        <v>115</v>
      </c>
      <c r="BR34" s="45" t="s">
        <v>3712</v>
      </c>
      <c r="BS34" s="56" t="s">
        <v>3576</v>
      </c>
      <c r="BU34" s="44" t="s">
        <v>3717</v>
      </c>
      <c r="BV34" s="55" t="s">
        <v>3577</v>
      </c>
      <c r="BW34" s="55" t="s">
        <v>3578</v>
      </c>
      <c r="BX34" s="55" t="s">
        <v>3578</v>
      </c>
      <c r="BY34" s="111" t="s">
        <v>115</v>
      </c>
      <c r="BZ34" s="45" t="s">
        <v>3712</v>
      </c>
      <c r="CA34" s="56" t="s">
        <v>3579</v>
      </c>
      <c r="CC34" s="54" t="s">
        <v>3717</v>
      </c>
      <c r="CD34" s="55" t="s">
        <v>3580</v>
      </c>
      <c r="CE34" s="55" t="s">
        <v>3581</v>
      </c>
      <c r="CF34" s="55" t="s">
        <v>3581</v>
      </c>
      <c r="CG34" s="111" t="s">
        <v>115</v>
      </c>
      <c r="CH34" s="45" t="s">
        <v>3712</v>
      </c>
      <c r="CI34" s="56" t="s">
        <v>3582</v>
      </c>
    </row>
    <row r="35" spans="1:87" ht="15.75" thickBot="1">
      <c r="A35" s="44" t="s">
        <v>3719</v>
      </c>
      <c r="B35" s="45" t="s">
        <v>3548</v>
      </c>
      <c r="C35" s="113" t="s">
        <v>3549</v>
      </c>
      <c r="D35" s="118" t="s">
        <v>3427</v>
      </c>
      <c r="E35" s="111" t="s">
        <v>115</v>
      </c>
      <c r="F35" s="47" t="s">
        <v>3589</v>
      </c>
      <c r="G35" s="119" t="s">
        <v>3551</v>
      </c>
      <c r="I35" s="54" t="s">
        <v>3720</v>
      </c>
      <c r="J35" s="55" t="s">
        <v>3552</v>
      </c>
      <c r="K35" s="62" t="s">
        <v>3553</v>
      </c>
      <c r="L35" s="54" t="s">
        <v>3554</v>
      </c>
      <c r="M35" s="124" t="s">
        <v>115</v>
      </c>
      <c r="N35" s="45" t="s">
        <v>3608</v>
      </c>
      <c r="O35" s="56" t="s">
        <v>3555</v>
      </c>
      <c r="Q35" s="44" t="s">
        <v>3672</v>
      </c>
      <c r="R35" s="55" t="s">
        <v>3556</v>
      </c>
      <c r="S35" s="62" t="s">
        <v>3557</v>
      </c>
      <c r="T35" s="54" t="s">
        <v>3557</v>
      </c>
      <c r="U35" s="124" t="s">
        <v>3469</v>
      </c>
      <c r="V35" s="47" t="s">
        <v>3661</v>
      </c>
      <c r="W35" s="56" t="s">
        <v>3558</v>
      </c>
      <c r="Y35" s="44" t="s">
        <v>3721</v>
      </c>
      <c r="Z35" s="55" t="s">
        <v>3559</v>
      </c>
      <c r="AA35" s="62" t="s">
        <v>3560</v>
      </c>
      <c r="AB35" s="58" t="s">
        <v>3560</v>
      </c>
      <c r="AC35" s="138" t="s">
        <v>115</v>
      </c>
      <c r="AD35" s="50" t="s">
        <v>3722</v>
      </c>
      <c r="AE35" s="60" t="s">
        <v>3561</v>
      </c>
      <c r="AG35" s="101" t="s">
        <v>3721</v>
      </c>
      <c r="AH35" s="55" t="s">
        <v>3562</v>
      </c>
      <c r="AI35" s="62" t="s">
        <v>3563</v>
      </c>
      <c r="AJ35" s="54" t="s">
        <v>3563</v>
      </c>
      <c r="AK35" s="124" t="s">
        <v>115</v>
      </c>
      <c r="AL35" s="47">
        <v>759</v>
      </c>
      <c r="AM35" s="56" t="s">
        <v>3564</v>
      </c>
      <c r="AO35" s="44" t="s">
        <v>3721</v>
      </c>
      <c r="AP35" s="55" t="s">
        <v>3565</v>
      </c>
      <c r="AQ35" s="62" t="s">
        <v>3566</v>
      </c>
      <c r="AR35" s="54" t="s">
        <v>3566</v>
      </c>
      <c r="AS35" s="124" t="s">
        <v>3522</v>
      </c>
      <c r="AT35" s="45" t="s">
        <v>3723</v>
      </c>
      <c r="AU35" s="56" t="s">
        <v>3567</v>
      </c>
      <c r="AW35" s="101" t="s">
        <v>3721</v>
      </c>
      <c r="AX35" s="55" t="s">
        <v>3568</v>
      </c>
      <c r="AY35" s="62" t="s">
        <v>3569</v>
      </c>
      <c r="AZ35" s="54" t="s">
        <v>3569</v>
      </c>
      <c r="BA35" s="111" t="s">
        <v>115</v>
      </c>
      <c r="BB35" s="45" t="s">
        <v>3722</v>
      </c>
      <c r="BC35" s="56" t="s">
        <v>3570</v>
      </c>
      <c r="BE35" s="44" t="s">
        <v>3721</v>
      </c>
      <c r="BF35" s="55" t="s">
        <v>3571</v>
      </c>
      <c r="BG35" s="56" t="s">
        <v>3572</v>
      </c>
      <c r="BH35" s="108" t="s">
        <v>3572</v>
      </c>
      <c r="BI35" s="111" t="s">
        <v>115</v>
      </c>
      <c r="BJ35" s="45" t="s">
        <v>3712</v>
      </c>
      <c r="BK35" s="56" t="s">
        <v>3573</v>
      </c>
      <c r="BM35" s="44" t="s">
        <v>3721</v>
      </c>
      <c r="BN35" s="55" t="s">
        <v>3574</v>
      </c>
      <c r="BO35" s="55" t="s">
        <v>3575</v>
      </c>
      <c r="BP35" s="55" t="s">
        <v>3575</v>
      </c>
      <c r="BQ35" s="111" t="s">
        <v>115</v>
      </c>
      <c r="BR35" s="45" t="s">
        <v>3722</v>
      </c>
      <c r="BS35" s="56" t="s">
        <v>3576</v>
      </c>
      <c r="BU35" s="44" t="s">
        <v>3721</v>
      </c>
      <c r="BV35" s="55" t="s">
        <v>3577</v>
      </c>
      <c r="BW35" s="55" t="s">
        <v>3578</v>
      </c>
      <c r="BX35" s="55" t="s">
        <v>3578</v>
      </c>
      <c r="BY35" s="111" t="s">
        <v>115</v>
      </c>
      <c r="BZ35" s="45" t="s">
        <v>3722</v>
      </c>
      <c r="CA35" s="56" t="s">
        <v>3579</v>
      </c>
      <c r="CC35" s="54" t="s">
        <v>3721</v>
      </c>
      <c r="CD35" s="55" t="s">
        <v>3580</v>
      </c>
      <c r="CE35" s="55" t="s">
        <v>3581</v>
      </c>
      <c r="CF35" s="55" t="s">
        <v>3581</v>
      </c>
      <c r="CG35" s="111" t="s">
        <v>115</v>
      </c>
      <c r="CH35" s="45" t="s">
        <v>3722</v>
      </c>
      <c r="CI35" s="56" t="s">
        <v>3582</v>
      </c>
    </row>
    <row r="36" spans="1:87">
      <c r="A36" s="44" t="s">
        <v>3724</v>
      </c>
      <c r="B36" s="45" t="s">
        <v>3548</v>
      </c>
      <c r="C36" s="113" t="s">
        <v>3549</v>
      </c>
      <c r="D36" s="118" t="s">
        <v>3427</v>
      </c>
      <c r="E36" s="111" t="s">
        <v>3459</v>
      </c>
      <c r="F36" s="47" t="s">
        <v>3589</v>
      </c>
      <c r="G36" s="119" t="s">
        <v>3551</v>
      </c>
      <c r="I36" s="54" t="s">
        <v>3725</v>
      </c>
      <c r="J36" s="55" t="s">
        <v>3552</v>
      </c>
      <c r="K36" s="62" t="s">
        <v>3553</v>
      </c>
      <c r="L36" s="54" t="s">
        <v>3554</v>
      </c>
      <c r="M36" s="124" t="s">
        <v>115</v>
      </c>
      <c r="N36" s="45" t="s">
        <v>3615</v>
      </c>
      <c r="O36" s="56" t="s">
        <v>3555</v>
      </c>
      <c r="Q36" s="44" t="s">
        <v>3677</v>
      </c>
      <c r="R36" s="55" t="s">
        <v>3556</v>
      </c>
      <c r="S36" s="62" t="s">
        <v>3557</v>
      </c>
      <c r="T36" s="54" t="s">
        <v>3557</v>
      </c>
      <c r="U36" s="124" t="s">
        <v>115</v>
      </c>
      <c r="V36" s="47" t="s">
        <v>3661</v>
      </c>
      <c r="W36" s="56" t="s">
        <v>3558</v>
      </c>
      <c r="Y36" s="44" t="s">
        <v>3726</v>
      </c>
      <c r="Z36" s="55" t="s">
        <v>3559</v>
      </c>
      <c r="AA36" s="56" t="s">
        <v>3560</v>
      </c>
      <c r="AB36" s="52"/>
      <c r="AC36" s="53"/>
      <c r="AD36" s="53"/>
      <c r="AE36" s="52"/>
      <c r="AG36" s="101" t="s">
        <v>3726</v>
      </c>
      <c r="AH36" s="55" t="s">
        <v>3562</v>
      </c>
      <c r="AI36" s="62" t="s">
        <v>3563</v>
      </c>
      <c r="AJ36" s="54" t="s">
        <v>3563</v>
      </c>
      <c r="AK36" s="124" t="s">
        <v>115</v>
      </c>
      <c r="AL36" s="47" t="s">
        <v>3712</v>
      </c>
      <c r="AM36" s="56" t="s">
        <v>3564</v>
      </c>
      <c r="AO36" s="44" t="s">
        <v>3726</v>
      </c>
      <c r="AP36" s="55" t="s">
        <v>3565</v>
      </c>
      <c r="AQ36" s="62" t="s">
        <v>3566</v>
      </c>
      <c r="AR36" s="54" t="s">
        <v>3566</v>
      </c>
      <c r="AS36" s="124" t="s">
        <v>3525</v>
      </c>
      <c r="AT36" s="45" t="s">
        <v>3723</v>
      </c>
      <c r="AU36" s="56" t="s">
        <v>3567</v>
      </c>
      <c r="AW36" s="101" t="s">
        <v>3726</v>
      </c>
      <c r="AX36" s="55" t="s">
        <v>3568</v>
      </c>
      <c r="AY36" s="62" t="s">
        <v>3569</v>
      </c>
      <c r="AZ36" s="54" t="s">
        <v>3569</v>
      </c>
      <c r="BA36" s="55"/>
      <c r="BB36" s="55"/>
      <c r="BC36" s="56"/>
      <c r="BE36" s="44" t="s">
        <v>3726</v>
      </c>
      <c r="BF36" s="55" t="s">
        <v>3571</v>
      </c>
      <c r="BG36" s="56" t="s">
        <v>3572</v>
      </c>
      <c r="BH36" s="108" t="s">
        <v>3572</v>
      </c>
      <c r="BI36" s="111" t="s">
        <v>115</v>
      </c>
      <c r="BJ36" s="45" t="s">
        <v>3722</v>
      </c>
      <c r="BK36" s="56" t="s">
        <v>3573</v>
      </c>
      <c r="BM36" s="44" t="s">
        <v>3726</v>
      </c>
      <c r="BN36" s="55" t="s">
        <v>3574</v>
      </c>
      <c r="BO36" s="55" t="s">
        <v>3575</v>
      </c>
      <c r="BP36" s="55" t="s">
        <v>3575</v>
      </c>
      <c r="BQ36" s="45"/>
      <c r="BR36" s="45"/>
      <c r="BS36" s="56"/>
      <c r="BU36" s="44" t="s">
        <v>3726</v>
      </c>
      <c r="BV36" s="55" t="s">
        <v>3577</v>
      </c>
      <c r="BW36" s="55" t="s">
        <v>3578</v>
      </c>
      <c r="BX36" s="55" t="s">
        <v>3578</v>
      </c>
      <c r="BY36" s="45"/>
      <c r="BZ36" s="45"/>
      <c r="CA36" s="56" t="s">
        <v>3579</v>
      </c>
      <c r="CC36" s="54" t="s">
        <v>3726</v>
      </c>
      <c r="CD36" s="55" t="s">
        <v>3580</v>
      </c>
      <c r="CE36" s="55" t="s">
        <v>3581</v>
      </c>
      <c r="CF36" s="55" t="s">
        <v>3581</v>
      </c>
      <c r="CG36" s="45"/>
      <c r="CH36" s="45"/>
      <c r="CI36" s="56"/>
    </row>
    <row r="37" spans="1:87">
      <c r="A37" s="44" t="s">
        <v>3727</v>
      </c>
      <c r="B37" s="45" t="s">
        <v>3548</v>
      </c>
      <c r="C37" s="113" t="s">
        <v>3549</v>
      </c>
      <c r="D37" s="118" t="s">
        <v>3427</v>
      </c>
      <c r="E37" s="111" t="s">
        <v>3462</v>
      </c>
      <c r="F37" s="47" t="s">
        <v>3589</v>
      </c>
      <c r="G37" s="119" t="s">
        <v>3551</v>
      </c>
      <c r="I37" s="54" t="s">
        <v>3728</v>
      </c>
      <c r="J37" s="55" t="s">
        <v>3552</v>
      </c>
      <c r="K37" s="62" t="s">
        <v>3553</v>
      </c>
      <c r="L37" s="54" t="s">
        <v>3554</v>
      </c>
      <c r="M37" s="124" t="s">
        <v>115</v>
      </c>
      <c r="N37" s="45" t="s">
        <v>3623</v>
      </c>
      <c r="O37" s="56" t="s">
        <v>3555</v>
      </c>
      <c r="Q37" s="44" t="s">
        <v>3681</v>
      </c>
      <c r="R37" s="55" t="s">
        <v>3556</v>
      </c>
      <c r="S37" s="62" t="s">
        <v>3557</v>
      </c>
      <c r="T37" s="54" t="s">
        <v>3557</v>
      </c>
      <c r="U37" s="124" t="s">
        <v>115</v>
      </c>
      <c r="V37" s="47" t="s">
        <v>3686</v>
      </c>
      <c r="W37" s="56" t="s">
        <v>3558</v>
      </c>
      <c r="Y37" s="44" t="s">
        <v>3729</v>
      </c>
      <c r="Z37" s="55" t="s">
        <v>3559</v>
      </c>
      <c r="AA37" s="56" t="s">
        <v>3560</v>
      </c>
      <c r="AB37" s="52"/>
      <c r="AC37" s="53"/>
      <c r="AD37" s="53"/>
      <c r="AE37" s="52"/>
      <c r="AG37" s="101" t="s">
        <v>3729</v>
      </c>
      <c r="AH37" s="55" t="s">
        <v>3562</v>
      </c>
      <c r="AI37" s="62" t="s">
        <v>3563</v>
      </c>
      <c r="AJ37" s="54" t="s">
        <v>3563</v>
      </c>
      <c r="AK37" s="124" t="s">
        <v>3437</v>
      </c>
      <c r="AL37" s="47" t="s">
        <v>3730</v>
      </c>
      <c r="AM37" s="56" t="s">
        <v>3564</v>
      </c>
      <c r="AO37" s="44" t="s">
        <v>3729</v>
      </c>
      <c r="AP37" s="55" t="s">
        <v>3565</v>
      </c>
      <c r="AQ37" s="62" t="s">
        <v>3566</v>
      </c>
      <c r="AR37" s="54" t="s">
        <v>3566</v>
      </c>
      <c r="AS37" s="124" t="s">
        <v>115</v>
      </c>
      <c r="AT37" s="45" t="s">
        <v>3722</v>
      </c>
      <c r="AU37" s="56" t="s">
        <v>3567</v>
      </c>
      <c r="AW37" s="101" t="s">
        <v>3729</v>
      </c>
      <c r="AX37" s="55" t="s">
        <v>3568</v>
      </c>
      <c r="AY37" s="62" t="s">
        <v>3569</v>
      </c>
      <c r="AZ37" s="54" t="s">
        <v>3569</v>
      </c>
      <c r="BA37" s="55"/>
      <c r="BB37" s="55"/>
      <c r="BC37" s="56"/>
      <c r="BE37" s="44" t="s">
        <v>3729</v>
      </c>
      <c r="BF37" s="55" t="s">
        <v>3571</v>
      </c>
      <c r="BG37" s="56" t="s">
        <v>3572</v>
      </c>
      <c r="BH37" s="108"/>
      <c r="BI37" s="45"/>
      <c r="BJ37" s="45"/>
      <c r="BK37" s="56"/>
      <c r="BM37" s="44" t="s">
        <v>3729</v>
      </c>
      <c r="BN37" s="55" t="s">
        <v>3574</v>
      </c>
      <c r="BO37" s="55" t="s">
        <v>3575</v>
      </c>
      <c r="BP37" s="55" t="s">
        <v>3575</v>
      </c>
      <c r="BQ37" s="45"/>
      <c r="BR37" s="45"/>
      <c r="BS37" s="56"/>
      <c r="BU37" s="44" t="s">
        <v>3729</v>
      </c>
      <c r="BV37" s="55" t="s">
        <v>3577</v>
      </c>
      <c r="BW37" s="55" t="s">
        <v>3578</v>
      </c>
      <c r="BX37" s="55" t="s">
        <v>3578</v>
      </c>
      <c r="BY37" s="45"/>
      <c r="BZ37" s="45"/>
      <c r="CA37" s="56" t="s">
        <v>3579</v>
      </c>
      <c r="CC37" s="54" t="s">
        <v>3729</v>
      </c>
      <c r="CD37" s="55" t="s">
        <v>3580</v>
      </c>
      <c r="CE37" s="55" t="s">
        <v>3581</v>
      </c>
      <c r="CF37" s="55" t="s">
        <v>3581</v>
      </c>
      <c r="CG37" s="45"/>
      <c r="CH37" s="45"/>
      <c r="CI37" s="56"/>
    </row>
    <row r="38" spans="1:87">
      <c r="A38" s="44" t="s">
        <v>3731</v>
      </c>
      <c r="B38" s="45" t="s">
        <v>3548</v>
      </c>
      <c r="C38" s="113" t="s">
        <v>3549</v>
      </c>
      <c r="D38" s="118" t="s">
        <v>3427</v>
      </c>
      <c r="E38" s="111" t="s">
        <v>115</v>
      </c>
      <c r="F38" s="47" t="s">
        <v>3600</v>
      </c>
      <c r="G38" s="119" t="s">
        <v>3551</v>
      </c>
      <c r="I38" s="54" t="s">
        <v>3732</v>
      </c>
      <c r="J38" s="55" t="s">
        <v>3552</v>
      </c>
      <c r="K38" s="62" t="s">
        <v>3553</v>
      </c>
      <c r="L38" s="54" t="s">
        <v>3554</v>
      </c>
      <c r="M38" s="124" t="s">
        <v>115</v>
      </c>
      <c r="N38" s="45" t="s">
        <v>3630</v>
      </c>
      <c r="O38" s="56" t="s">
        <v>3555</v>
      </c>
      <c r="Q38" s="44" t="s">
        <v>3685</v>
      </c>
      <c r="R38" s="55" t="s">
        <v>3556</v>
      </c>
      <c r="S38" s="62" t="s">
        <v>3557</v>
      </c>
      <c r="T38" s="54" t="s">
        <v>3557</v>
      </c>
      <c r="U38" s="124" t="s">
        <v>115</v>
      </c>
      <c r="V38" s="47" t="s">
        <v>3691</v>
      </c>
      <c r="W38" s="56" t="s">
        <v>3558</v>
      </c>
      <c r="Y38" s="44" t="s">
        <v>3733</v>
      </c>
      <c r="Z38" s="55" t="s">
        <v>3559</v>
      </c>
      <c r="AA38" s="56" t="s">
        <v>3560</v>
      </c>
      <c r="AB38" s="52"/>
      <c r="AC38" s="53"/>
      <c r="AD38" s="53"/>
      <c r="AE38" s="52"/>
      <c r="AG38" s="101" t="s">
        <v>3733</v>
      </c>
      <c r="AH38" s="55" t="s">
        <v>3562</v>
      </c>
      <c r="AI38" s="62" t="s">
        <v>3563</v>
      </c>
      <c r="AJ38" s="54" t="s">
        <v>3563</v>
      </c>
      <c r="AK38" s="124" t="s">
        <v>3440</v>
      </c>
      <c r="AL38" s="47" t="s">
        <v>3730</v>
      </c>
      <c r="AM38" s="56" t="s">
        <v>3564</v>
      </c>
      <c r="AO38" s="44" t="s">
        <v>3733</v>
      </c>
      <c r="AP38" s="55" t="s">
        <v>3565</v>
      </c>
      <c r="AQ38" s="62" t="s">
        <v>3566</v>
      </c>
      <c r="AR38" s="54" t="s">
        <v>3566</v>
      </c>
      <c r="AS38" s="55"/>
      <c r="AT38" s="55"/>
      <c r="AU38" s="56"/>
      <c r="AW38" s="101" t="s">
        <v>3733</v>
      </c>
      <c r="AX38" s="55" t="s">
        <v>3568</v>
      </c>
      <c r="AY38" s="62" t="s">
        <v>3569</v>
      </c>
      <c r="AZ38" s="54" t="s">
        <v>3569</v>
      </c>
      <c r="BA38" s="55"/>
      <c r="BB38" s="55"/>
      <c r="BC38" s="56"/>
      <c r="BE38" s="44" t="s">
        <v>3733</v>
      </c>
      <c r="BF38" s="55" t="s">
        <v>3571</v>
      </c>
      <c r="BG38" s="56" t="s">
        <v>3572</v>
      </c>
      <c r="BH38" s="108"/>
      <c r="BI38" s="45"/>
      <c r="BJ38" s="45"/>
      <c r="BK38" s="56"/>
      <c r="BM38" s="44" t="s">
        <v>3733</v>
      </c>
      <c r="BN38" s="55" t="s">
        <v>3574</v>
      </c>
      <c r="BO38" s="55" t="s">
        <v>3575</v>
      </c>
      <c r="BP38" s="55" t="s">
        <v>3575</v>
      </c>
      <c r="BQ38" s="45"/>
      <c r="BR38" s="45"/>
      <c r="BS38" s="56"/>
      <c r="BU38" s="44" t="s">
        <v>3733</v>
      </c>
      <c r="BV38" s="55" t="s">
        <v>3577</v>
      </c>
      <c r="BW38" s="55" t="s">
        <v>3578</v>
      </c>
      <c r="BX38" s="55" t="s">
        <v>3578</v>
      </c>
      <c r="BY38" s="45"/>
      <c r="BZ38" s="45"/>
      <c r="CA38" s="56" t="s">
        <v>3579</v>
      </c>
      <c r="CC38" s="54" t="s">
        <v>3733</v>
      </c>
      <c r="CD38" s="55" t="s">
        <v>3580</v>
      </c>
      <c r="CE38" s="55" t="s">
        <v>3581</v>
      </c>
      <c r="CF38" s="55" t="s">
        <v>3581</v>
      </c>
      <c r="CG38" s="45"/>
      <c r="CH38" s="45"/>
      <c r="CI38" s="56"/>
    </row>
    <row r="39" spans="1:87">
      <c r="A39" s="44" t="s">
        <v>3734</v>
      </c>
      <c r="B39" s="45" t="s">
        <v>3548</v>
      </c>
      <c r="C39" s="113" t="s">
        <v>3549</v>
      </c>
      <c r="D39" s="118" t="s">
        <v>3427</v>
      </c>
      <c r="E39" s="111" t="s">
        <v>3466</v>
      </c>
      <c r="F39" s="47" t="s">
        <v>3600</v>
      </c>
      <c r="G39" s="119" t="s">
        <v>3551</v>
      </c>
      <c r="I39" s="54" t="s">
        <v>3735</v>
      </c>
      <c r="J39" s="55" t="s">
        <v>3552</v>
      </c>
      <c r="K39" s="62" t="s">
        <v>3553</v>
      </c>
      <c r="L39" s="54" t="s">
        <v>3554</v>
      </c>
      <c r="M39" s="124" t="s">
        <v>3459</v>
      </c>
      <c r="N39" s="45" t="s">
        <v>3636</v>
      </c>
      <c r="O39" s="56" t="s">
        <v>3555</v>
      </c>
      <c r="Q39" s="44" t="s">
        <v>3690</v>
      </c>
      <c r="R39" s="55" t="s">
        <v>3556</v>
      </c>
      <c r="S39" s="62" t="s">
        <v>3557</v>
      </c>
      <c r="T39" s="54" t="s">
        <v>3557</v>
      </c>
      <c r="U39" s="124" t="s">
        <v>115</v>
      </c>
      <c r="V39" s="47" t="s">
        <v>3696</v>
      </c>
      <c r="W39" s="56" t="s">
        <v>3558</v>
      </c>
      <c r="Y39" s="44" t="s">
        <v>3736</v>
      </c>
      <c r="Z39" s="55" t="s">
        <v>3559</v>
      </c>
      <c r="AA39" s="56" t="s">
        <v>3560</v>
      </c>
      <c r="AB39" s="52"/>
      <c r="AC39" s="53"/>
      <c r="AD39" s="53"/>
      <c r="AE39" s="52"/>
      <c r="AG39" s="101" t="s">
        <v>3736</v>
      </c>
      <c r="AH39" s="55" t="s">
        <v>3562</v>
      </c>
      <c r="AI39" s="62" t="s">
        <v>3563</v>
      </c>
      <c r="AJ39" s="54" t="s">
        <v>3563</v>
      </c>
      <c r="AK39" s="124" t="s">
        <v>115</v>
      </c>
      <c r="AL39" s="47" t="s">
        <v>3722</v>
      </c>
      <c r="AM39" s="56" t="s">
        <v>3564</v>
      </c>
      <c r="AO39" s="44" t="s">
        <v>3736</v>
      </c>
      <c r="AP39" s="55" t="s">
        <v>3565</v>
      </c>
      <c r="AQ39" s="62" t="s">
        <v>3566</v>
      </c>
      <c r="AR39" s="54" t="s">
        <v>3566</v>
      </c>
      <c r="AS39" s="55"/>
      <c r="AT39" s="55"/>
      <c r="AU39" s="56"/>
      <c r="AW39" s="101" t="s">
        <v>3736</v>
      </c>
      <c r="AX39" s="55" t="s">
        <v>3568</v>
      </c>
      <c r="AY39" s="62" t="s">
        <v>3569</v>
      </c>
      <c r="AZ39" s="54" t="s">
        <v>3569</v>
      </c>
      <c r="BA39" s="55"/>
      <c r="BB39" s="55"/>
      <c r="BC39" s="56"/>
      <c r="BE39" s="44" t="s">
        <v>3736</v>
      </c>
      <c r="BF39" s="55" t="s">
        <v>3571</v>
      </c>
      <c r="BG39" s="56" t="s">
        <v>3572</v>
      </c>
      <c r="BH39" s="108"/>
      <c r="BI39" s="45"/>
      <c r="BJ39" s="45"/>
      <c r="BK39" s="56"/>
      <c r="BM39" s="44" t="s">
        <v>3736</v>
      </c>
      <c r="BN39" s="55" t="s">
        <v>3574</v>
      </c>
      <c r="BO39" s="55" t="s">
        <v>3575</v>
      </c>
      <c r="BP39" s="55" t="s">
        <v>3575</v>
      </c>
      <c r="BQ39" s="45"/>
      <c r="BR39" s="45"/>
      <c r="BS39" s="56"/>
      <c r="BU39" s="44" t="s">
        <v>3736</v>
      </c>
      <c r="BV39" s="55" t="s">
        <v>3577</v>
      </c>
      <c r="BW39" s="55" t="s">
        <v>3578</v>
      </c>
      <c r="BX39" s="55" t="s">
        <v>3578</v>
      </c>
      <c r="BY39" s="45"/>
      <c r="BZ39" s="45"/>
      <c r="CA39" s="56" t="s">
        <v>3579</v>
      </c>
      <c r="CC39" s="54" t="s">
        <v>3736</v>
      </c>
      <c r="CD39" s="55" t="s">
        <v>3580</v>
      </c>
      <c r="CE39" s="55" t="s">
        <v>3581</v>
      </c>
      <c r="CF39" s="55" t="s">
        <v>3581</v>
      </c>
      <c r="CG39" s="45"/>
      <c r="CH39" s="45"/>
      <c r="CI39" s="56"/>
    </row>
    <row r="40" spans="1:87">
      <c r="A40" s="44" t="s">
        <v>3737</v>
      </c>
      <c r="B40" s="45" t="s">
        <v>3548</v>
      </c>
      <c r="C40" s="113" t="s">
        <v>3549</v>
      </c>
      <c r="D40" s="118" t="s">
        <v>3427</v>
      </c>
      <c r="E40" s="111" t="s">
        <v>3469</v>
      </c>
      <c r="F40" s="47" t="s">
        <v>3600</v>
      </c>
      <c r="G40" s="119" t="s">
        <v>3551</v>
      </c>
      <c r="I40" s="54" t="s">
        <v>3738</v>
      </c>
      <c r="J40" s="55" t="s">
        <v>3552</v>
      </c>
      <c r="K40" s="62" t="s">
        <v>3553</v>
      </c>
      <c r="L40" s="54" t="s">
        <v>3554</v>
      </c>
      <c r="M40" s="124" t="s">
        <v>115</v>
      </c>
      <c r="N40" s="45" t="s">
        <v>3642</v>
      </c>
      <c r="O40" s="56" t="s">
        <v>3555</v>
      </c>
      <c r="Q40" s="44" t="s">
        <v>3695</v>
      </c>
      <c r="R40" s="55" t="s">
        <v>3556</v>
      </c>
      <c r="S40" s="62" t="s">
        <v>3557</v>
      </c>
      <c r="T40" s="54" t="s">
        <v>3557</v>
      </c>
      <c r="U40" s="124" t="s">
        <v>115</v>
      </c>
      <c r="V40" s="47" t="s">
        <v>3702</v>
      </c>
      <c r="W40" s="56" t="s">
        <v>3558</v>
      </c>
      <c r="Y40" s="44" t="s">
        <v>3739</v>
      </c>
      <c r="Z40" s="55" t="s">
        <v>3559</v>
      </c>
      <c r="AA40" s="56" t="s">
        <v>3560</v>
      </c>
      <c r="AB40" s="52"/>
      <c r="AC40" s="53"/>
      <c r="AD40" s="53"/>
      <c r="AE40" s="52"/>
      <c r="AG40" s="101" t="s">
        <v>3739</v>
      </c>
      <c r="AH40" s="55" t="s">
        <v>3562</v>
      </c>
      <c r="AI40" s="62" t="s">
        <v>3563</v>
      </c>
      <c r="AJ40" s="54" t="s">
        <v>3563</v>
      </c>
      <c r="AK40" s="55"/>
      <c r="AL40" s="55"/>
      <c r="AM40" s="56"/>
      <c r="AO40" s="44" t="s">
        <v>3739</v>
      </c>
      <c r="AP40" s="55" t="s">
        <v>3565</v>
      </c>
      <c r="AQ40" s="62" t="s">
        <v>3566</v>
      </c>
      <c r="AR40" s="54" t="s">
        <v>3566</v>
      </c>
      <c r="AS40" s="55"/>
      <c r="AT40" s="55"/>
      <c r="AU40" s="56"/>
      <c r="AW40" s="101" t="s">
        <v>3739</v>
      </c>
      <c r="AX40" s="55" t="s">
        <v>3568</v>
      </c>
      <c r="AY40" s="62" t="s">
        <v>3569</v>
      </c>
      <c r="AZ40" s="54" t="s">
        <v>3569</v>
      </c>
      <c r="BA40" s="55"/>
      <c r="BB40" s="55"/>
      <c r="BC40" s="56"/>
      <c r="BE40" s="44" t="s">
        <v>3739</v>
      </c>
      <c r="BF40" s="55" t="s">
        <v>3571</v>
      </c>
      <c r="BG40" s="56" t="s">
        <v>3572</v>
      </c>
      <c r="BH40" s="108"/>
      <c r="BI40" s="45"/>
      <c r="BJ40" s="45"/>
      <c r="BK40" s="56"/>
      <c r="BM40" s="44" t="s">
        <v>3739</v>
      </c>
      <c r="BN40" s="55" t="s">
        <v>3574</v>
      </c>
      <c r="BO40" s="55" t="s">
        <v>3575</v>
      </c>
      <c r="BP40" s="55" t="s">
        <v>3575</v>
      </c>
      <c r="BQ40" s="45"/>
      <c r="BR40" s="45"/>
      <c r="BS40" s="56"/>
      <c r="BU40" s="44" t="s">
        <v>3739</v>
      </c>
      <c r="BV40" s="55" t="s">
        <v>3577</v>
      </c>
      <c r="BW40" s="55" t="s">
        <v>3578</v>
      </c>
      <c r="BX40" s="55" t="s">
        <v>3578</v>
      </c>
      <c r="BY40" s="45"/>
      <c r="BZ40" s="45"/>
      <c r="CA40" s="56" t="s">
        <v>3579</v>
      </c>
      <c r="CC40" s="54" t="s">
        <v>3739</v>
      </c>
      <c r="CD40" s="55" t="s">
        <v>3580</v>
      </c>
      <c r="CE40" s="55" t="s">
        <v>3581</v>
      </c>
      <c r="CF40" s="55" t="s">
        <v>3581</v>
      </c>
      <c r="CG40" s="45"/>
      <c r="CH40" s="45"/>
      <c r="CI40" s="56"/>
    </row>
    <row r="41" spans="1:87">
      <c r="A41" s="44" t="s">
        <v>3740</v>
      </c>
      <c r="B41" s="45" t="s">
        <v>3548</v>
      </c>
      <c r="C41" s="113" t="s">
        <v>3549</v>
      </c>
      <c r="D41" s="118" t="s">
        <v>3427</v>
      </c>
      <c r="E41" s="111" t="s">
        <v>115</v>
      </c>
      <c r="F41" s="47" t="s">
        <v>3608</v>
      </c>
      <c r="G41" s="119" t="s">
        <v>3551</v>
      </c>
      <c r="I41" s="54" t="s">
        <v>3741</v>
      </c>
      <c r="J41" s="55" t="s">
        <v>3552</v>
      </c>
      <c r="K41" s="62" t="s">
        <v>3553</v>
      </c>
      <c r="L41" s="54" t="s">
        <v>3554</v>
      </c>
      <c r="M41" s="124" t="s">
        <v>3466</v>
      </c>
      <c r="N41" s="45" t="s">
        <v>3649</v>
      </c>
      <c r="O41" s="56" t="s">
        <v>3555</v>
      </c>
      <c r="Q41" s="44" t="s">
        <v>3701</v>
      </c>
      <c r="R41" s="55" t="s">
        <v>3556</v>
      </c>
      <c r="S41" s="62" t="s">
        <v>3557</v>
      </c>
      <c r="T41" s="54" t="s">
        <v>3557</v>
      </c>
      <c r="U41" s="124" t="s">
        <v>115</v>
      </c>
      <c r="V41" s="47" t="s">
        <v>3707</v>
      </c>
      <c r="W41" s="56" t="s">
        <v>3558</v>
      </c>
      <c r="Y41" s="44" t="s">
        <v>3742</v>
      </c>
      <c r="Z41" s="55" t="s">
        <v>3559</v>
      </c>
      <c r="AA41" s="56" t="s">
        <v>3560</v>
      </c>
      <c r="AB41" s="52"/>
      <c r="AC41" s="53"/>
      <c r="AD41" s="53"/>
      <c r="AE41" s="52"/>
      <c r="AG41" s="101" t="s">
        <v>3742</v>
      </c>
      <c r="AH41" s="55" t="s">
        <v>3562</v>
      </c>
      <c r="AI41" s="62" t="s">
        <v>3563</v>
      </c>
      <c r="AJ41" s="54" t="s">
        <v>3563</v>
      </c>
      <c r="AK41" s="55"/>
      <c r="AL41" s="55"/>
      <c r="AM41" s="56"/>
      <c r="AO41" s="44" t="s">
        <v>3742</v>
      </c>
      <c r="AP41" s="55" t="s">
        <v>3565</v>
      </c>
      <c r="AQ41" s="62" t="s">
        <v>3566</v>
      </c>
      <c r="AR41" s="54" t="s">
        <v>3566</v>
      </c>
      <c r="AS41" s="55"/>
      <c r="AT41" s="55"/>
      <c r="AU41" s="56"/>
      <c r="AW41" s="101" t="s">
        <v>3742</v>
      </c>
      <c r="AX41" s="55" t="s">
        <v>3568</v>
      </c>
      <c r="AY41" s="62" t="s">
        <v>3569</v>
      </c>
      <c r="AZ41" s="54" t="s">
        <v>3569</v>
      </c>
      <c r="BA41" s="55"/>
      <c r="BB41" s="55"/>
      <c r="BC41" s="56"/>
      <c r="BE41" s="44" t="s">
        <v>3742</v>
      </c>
      <c r="BF41" s="55" t="s">
        <v>3571</v>
      </c>
      <c r="BG41" s="56" t="s">
        <v>3572</v>
      </c>
      <c r="BH41" s="108"/>
      <c r="BI41" s="45"/>
      <c r="BJ41" s="45"/>
      <c r="BK41" s="56"/>
      <c r="BM41" s="44" t="s">
        <v>3742</v>
      </c>
      <c r="BN41" s="55" t="s">
        <v>3574</v>
      </c>
      <c r="BO41" s="55" t="s">
        <v>3575</v>
      </c>
      <c r="BP41" s="55" t="s">
        <v>3575</v>
      </c>
      <c r="BQ41" s="45"/>
      <c r="BR41" s="45"/>
      <c r="BS41" s="56"/>
      <c r="BU41" s="44" t="s">
        <v>3742</v>
      </c>
      <c r="BV41" s="55" t="s">
        <v>3577</v>
      </c>
      <c r="BW41" s="55" t="s">
        <v>3578</v>
      </c>
      <c r="BX41" s="55" t="s">
        <v>3578</v>
      </c>
      <c r="BY41" s="45"/>
      <c r="BZ41" s="45"/>
      <c r="CA41" s="56" t="s">
        <v>3579</v>
      </c>
      <c r="CC41" s="54" t="s">
        <v>3742</v>
      </c>
      <c r="CD41" s="55" t="s">
        <v>3580</v>
      </c>
      <c r="CE41" s="55" t="s">
        <v>3581</v>
      </c>
      <c r="CF41" s="55" t="s">
        <v>3581</v>
      </c>
      <c r="CG41" s="45"/>
      <c r="CH41" s="45"/>
      <c r="CI41" s="56"/>
    </row>
    <row r="42" spans="1:87">
      <c r="A42" s="44" t="s">
        <v>3743</v>
      </c>
      <c r="B42" s="45" t="s">
        <v>3548</v>
      </c>
      <c r="C42" s="113" t="s">
        <v>3549</v>
      </c>
      <c r="D42" s="118" t="s">
        <v>3427</v>
      </c>
      <c r="E42" s="111" t="s">
        <v>115</v>
      </c>
      <c r="F42" s="47" t="s">
        <v>3615</v>
      </c>
      <c r="G42" s="119" t="s">
        <v>3551</v>
      </c>
      <c r="I42" s="54" t="s">
        <v>3744</v>
      </c>
      <c r="J42" s="55" t="s">
        <v>3552</v>
      </c>
      <c r="K42" s="62" t="s">
        <v>3553</v>
      </c>
      <c r="L42" s="54" t="s">
        <v>3554</v>
      </c>
      <c r="M42" s="124" t="s">
        <v>115</v>
      </c>
      <c r="N42" s="45" t="s">
        <v>3655</v>
      </c>
      <c r="O42" s="56" t="s">
        <v>3555</v>
      </c>
      <c r="Q42" s="44" t="s">
        <v>3706</v>
      </c>
      <c r="R42" s="55" t="s">
        <v>3556</v>
      </c>
      <c r="S42" s="62" t="s">
        <v>3557</v>
      </c>
      <c r="T42" s="54" t="s">
        <v>3557</v>
      </c>
      <c r="U42" s="124" t="s">
        <v>115</v>
      </c>
      <c r="V42" s="47">
        <v>759</v>
      </c>
      <c r="W42" s="56" t="s">
        <v>3558</v>
      </c>
      <c r="Y42" s="44" t="s">
        <v>3745</v>
      </c>
      <c r="Z42" s="55" t="s">
        <v>3559</v>
      </c>
      <c r="AA42" s="56" t="s">
        <v>3560</v>
      </c>
      <c r="AB42" s="52"/>
      <c r="AC42" s="53"/>
      <c r="AD42" s="53"/>
      <c r="AE42" s="52"/>
      <c r="AG42" s="101" t="s">
        <v>3745</v>
      </c>
      <c r="AH42" s="55" t="s">
        <v>3562</v>
      </c>
      <c r="AI42" s="62" t="s">
        <v>3563</v>
      </c>
      <c r="AJ42" s="54" t="s">
        <v>3563</v>
      </c>
      <c r="AK42" s="55"/>
      <c r="AL42" s="55"/>
      <c r="AM42" s="56"/>
      <c r="AO42" s="44" t="s">
        <v>3745</v>
      </c>
      <c r="AP42" s="55" t="s">
        <v>3565</v>
      </c>
      <c r="AQ42" s="62" t="s">
        <v>3566</v>
      </c>
      <c r="AR42" s="54" t="s">
        <v>3566</v>
      </c>
      <c r="AS42" s="55"/>
      <c r="AT42" s="55"/>
      <c r="AU42" s="56"/>
      <c r="AW42" s="101" t="s">
        <v>3745</v>
      </c>
      <c r="AX42" s="55" t="s">
        <v>3568</v>
      </c>
      <c r="AY42" s="62" t="s">
        <v>3569</v>
      </c>
      <c r="AZ42" s="54" t="s">
        <v>3569</v>
      </c>
      <c r="BA42" s="55"/>
      <c r="BB42" s="55"/>
      <c r="BC42" s="56"/>
      <c r="BE42" s="44" t="s">
        <v>3745</v>
      </c>
      <c r="BF42" s="55" t="s">
        <v>3571</v>
      </c>
      <c r="BG42" s="56" t="s">
        <v>3572</v>
      </c>
      <c r="BH42" s="108"/>
      <c r="BI42" s="45"/>
      <c r="BJ42" s="45"/>
      <c r="BK42" s="56"/>
      <c r="BM42" s="44" t="s">
        <v>3745</v>
      </c>
      <c r="BN42" s="55" t="s">
        <v>3574</v>
      </c>
      <c r="BO42" s="55" t="s">
        <v>3575</v>
      </c>
      <c r="BP42" s="55" t="s">
        <v>3575</v>
      </c>
      <c r="BQ42" s="45"/>
      <c r="BR42" s="45"/>
      <c r="BS42" s="56"/>
      <c r="BU42" s="44" t="s">
        <v>3745</v>
      </c>
      <c r="BV42" s="55" t="s">
        <v>3577</v>
      </c>
      <c r="BW42" s="55" t="s">
        <v>3578</v>
      </c>
      <c r="BX42" s="55" t="s">
        <v>3578</v>
      </c>
      <c r="BY42" s="45"/>
      <c r="BZ42" s="45"/>
      <c r="CA42" s="56" t="s">
        <v>3579</v>
      </c>
      <c r="CC42" s="54" t="s">
        <v>3745</v>
      </c>
      <c r="CD42" s="55" t="s">
        <v>3580</v>
      </c>
      <c r="CE42" s="55" t="s">
        <v>3581</v>
      </c>
      <c r="CF42" s="55" t="s">
        <v>3581</v>
      </c>
      <c r="CG42" s="45"/>
      <c r="CH42" s="45"/>
      <c r="CI42" s="56"/>
    </row>
    <row r="43" spans="1:87">
      <c r="A43" s="44" t="s">
        <v>3746</v>
      </c>
      <c r="B43" s="45" t="s">
        <v>3548</v>
      </c>
      <c r="C43" s="113" t="s">
        <v>3549</v>
      </c>
      <c r="D43" s="118" t="s">
        <v>3427</v>
      </c>
      <c r="E43" s="111" t="s">
        <v>115</v>
      </c>
      <c r="F43" s="47" t="s">
        <v>3623</v>
      </c>
      <c r="G43" s="119" t="s">
        <v>3551</v>
      </c>
      <c r="I43" s="54" t="s">
        <v>3747</v>
      </c>
      <c r="J43" s="55" t="s">
        <v>3552</v>
      </c>
      <c r="K43" s="62" t="s">
        <v>3553</v>
      </c>
      <c r="L43" s="54" t="s">
        <v>3554</v>
      </c>
      <c r="M43" s="124" t="s">
        <v>3459</v>
      </c>
      <c r="N43" s="45" t="s">
        <v>3661</v>
      </c>
      <c r="O43" s="56" t="s">
        <v>3555</v>
      </c>
      <c r="Q43" s="44" t="s">
        <v>3711</v>
      </c>
      <c r="R43" s="55" t="s">
        <v>3556</v>
      </c>
      <c r="S43" s="62" t="s">
        <v>3557</v>
      </c>
      <c r="T43" s="54" t="s">
        <v>3557</v>
      </c>
      <c r="U43" s="124" t="s">
        <v>115</v>
      </c>
      <c r="V43" s="47" t="s">
        <v>3712</v>
      </c>
      <c r="W43" s="56" t="s">
        <v>3558</v>
      </c>
      <c r="Y43" s="44" t="s">
        <v>3748</v>
      </c>
      <c r="Z43" s="55" t="s">
        <v>3559</v>
      </c>
      <c r="AA43" s="56" t="s">
        <v>3560</v>
      </c>
      <c r="AB43" s="52"/>
      <c r="AC43" s="53"/>
      <c r="AD43" s="53"/>
      <c r="AE43" s="52"/>
      <c r="AG43" s="101" t="s">
        <v>3748</v>
      </c>
      <c r="AH43" s="55" t="s">
        <v>3562</v>
      </c>
      <c r="AI43" s="62" t="s">
        <v>3563</v>
      </c>
      <c r="AJ43" s="54" t="s">
        <v>3563</v>
      </c>
      <c r="AK43" s="55"/>
      <c r="AL43" s="55"/>
      <c r="AM43" s="56"/>
      <c r="AO43" s="44" t="s">
        <v>3748</v>
      </c>
      <c r="AP43" s="55" t="s">
        <v>3565</v>
      </c>
      <c r="AQ43" s="62" t="s">
        <v>3566</v>
      </c>
      <c r="AR43" s="54" t="s">
        <v>3566</v>
      </c>
      <c r="AS43" s="55"/>
      <c r="AT43" s="55"/>
      <c r="AU43" s="56"/>
      <c r="AW43" s="101" t="s">
        <v>3748</v>
      </c>
      <c r="AX43" s="55" t="s">
        <v>3568</v>
      </c>
      <c r="AY43" s="62" t="s">
        <v>3569</v>
      </c>
      <c r="AZ43" s="54" t="s">
        <v>3569</v>
      </c>
      <c r="BA43" s="55"/>
      <c r="BB43" s="55"/>
      <c r="BC43" s="56"/>
      <c r="BE43" s="44" t="s">
        <v>3748</v>
      </c>
      <c r="BF43" s="55" t="s">
        <v>3571</v>
      </c>
      <c r="BG43" s="56" t="s">
        <v>3572</v>
      </c>
      <c r="BH43" s="108"/>
      <c r="BI43" s="45"/>
      <c r="BJ43" s="45"/>
      <c r="BK43" s="56"/>
      <c r="BM43" s="44" t="s">
        <v>3748</v>
      </c>
      <c r="BN43" s="55" t="s">
        <v>3574</v>
      </c>
      <c r="BO43" s="55" t="s">
        <v>3575</v>
      </c>
      <c r="BP43" s="55" t="s">
        <v>3575</v>
      </c>
      <c r="BQ43" s="45"/>
      <c r="BR43" s="45"/>
      <c r="BS43" s="56"/>
      <c r="BU43" s="44" t="s">
        <v>3748</v>
      </c>
      <c r="BV43" s="55" t="s">
        <v>3577</v>
      </c>
      <c r="BW43" s="55" t="s">
        <v>3578</v>
      </c>
      <c r="BX43" s="55" t="s">
        <v>3578</v>
      </c>
      <c r="BY43" s="45"/>
      <c r="BZ43" s="45"/>
      <c r="CA43" s="56" t="s">
        <v>3579</v>
      </c>
      <c r="CC43" s="54" t="s">
        <v>3748</v>
      </c>
      <c r="CD43" s="55" t="s">
        <v>3580</v>
      </c>
      <c r="CE43" s="55" t="s">
        <v>3581</v>
      </c>
      <c r="CF43" s="55" t="s">
        <v>3581</v>
      </c>
      <c r="CG43" s="45"/>
      <c r="CH43" s="45"/>
      <c r="CI43" s="56"/>
    </row>
    <row r="44" spans="1:87" ht="15.75" thickBot="1">
      <c r="A44" s="44" t="s">
        <v>3749</v>
      </c>
      <c r="B44" s="45" t="s">
        <v>3548</v>
      </c>
      <c r="C44" s="113" t="s">
        <v>3549</v>
      </c>
      <c r="D44" s="118" t="s">
        <v>3427</v>
      </c>
      <c r="E44" s="111" t="s">
        <v>115</v>
      </c>
      <c r="F44" s="47" t="s">
        <v>3630</v>
      </c>
      <c r="G44" s="119" t="s">
        <v>3551</v>
      </c>
      <c r="I44" s="54" t="s">
        <v>3750</v>
      </c>
      <c r="J44" s="55" t="s">
        <v>3552</v>
      </c>
      <c r="K44" s="62" t="s">
        <v>3553</v>
      </c>
      <c r="L44" s="54" t="s">
        <v>3554</v>
      </c>
      <c r="M44" s="124" t="s">
        <v>3462</v>
      </c>
      <c r="N44" s="45" t="s">
        <v>3661</v>
      </c>
      <c r="O44" s="56" t="s">
        <v>3555</v>
      </c>
      <c r="Q44" s="44" t="s">
        <v>3717</v>
      </c>
      <c r="R44" s="55" t="s">
        <v>3556</v>
      </c>
      <c r="S44" s="56" t="s">
        <v>3557</v>
      </c>
      <c r="T44" s="58" t="s">
        <v>3557</v>
      </c>
      <c r="U44" s="138" t="s">
        <v>115</v>
      </c>
      <c r="V44" s="50" t="s">
        <v>3722</v>
      </c>
      <c r="W44" s="60" t="s">
        <v>3558</v>
      </c>
      <c r="Y44" s="44" t="s">
        <v>3751</v>
      </c>
      <c r="Z44" s="55" t="s">
        <v>3559</v>
      </c>
      <c r="AA44" s="56" t="s">
        <v>3560</v>
      </c>
      <c r="AB44" s="52"/>
      <c r="AC44" s="53"/>
      <c r="AD44" s="53"/>
      <c r="AE44" s="52"/>
      <c r="AG44" s="101" t="s">
        <v>3751</v>
      </c>
      <c r="AH44" s="55" t="s">
        <v>3562</v>
      </c>
      <c r="AI44" s="62" t="s">
        <v>3563</v>
      </c>
      <c r="AJ44" s="54" t="s">
        <v>3563</v>
      </c>
      <c r="AK44" s="55"/>
      <c r="AL44" s="55"/>
      <c r="AM44" s="56"/>
      <c r="AO44" s="44" t="s">
        <v>3751</v>
      </c>
      <c r="AP44" s="55" t="s">
        <v>3565</v>
      </c>
      <c r="AQ44" s="62" t="s">
        <v>3566</v>
      </c>
      <c r="AR44" s="54" t="s">
        <v>3566</v>
      </c>
      <c r="AS44" s="55"/>
      <c r="AT44" s="55"/>
      <c r="AU44" s="56"/>
      <c r="AW44" s="101" t="s">
        <v>3751</v>
      </c>
      <c r="AX44" s="55" t="s">
        <v>3568</v>
      </c>
      <c r="AY44" s="62" t="s">
        <v>3569</v>
      </c>
      <c r="AZ44" s="54" t="s">
        <v>3569</v>
      </c>
      <c r="BA44" s="55"/>
      <c r="BB44" s="55"/>
      <c r="BC44" s="56"/>
      <c r="BE44" s="44" t="s">
        <v>3751</v>
      </c>
      <c r="BF44" s="55" t="s">
        <v>3571</v>
      </c>
      <c r="BG44" s="56" t="s">
        <v>3572</v>
      </c>
      <c r="BH44" s="108"/>
      <c r="BI44" s="45"/>
      <c r="BJ44" s="45"/>
      <c r="BK44" s="56"/>
      <c r="BM44" s="44" t="s">
        <v>3751</v>
      </c>
      <c r="BN44" s="55" t="s">
        <v>3574</v>
      </c>
      <c r="BO44" s="55" t="s">
        <v>3575</v>
      </c>
      <c r="BP44" s="55" t="s">
        <v>3575</v>
      </c>
      <c r="BQ44" s="45"/>
      <c r="BR44" s="45"/>
      <c r="BS44" s="56"/>
      <c r="BU44" s="44" t="s">
        <v>3751</v>
      </c>
      <c r="BV44" s="55" t="s">
        <v>3577</v>
      </c>
      <c r="BW44" s="55" t="s">
        <v>3578</v>
      </c>
      <c r="BX44" s="55" t="s">
        <v>3578</v>
      </c>
      <c r="BY44" s="45"/>
      <c r="BZ44" s="45"/>
      <c r="CA44" s="56" t="s">
        <v>3579</v>
      </c>
      <c r="CC44" s="54" t="s">
        <v>3751</v>
      </c>
      <c r="CD44" s="55" t="s">
        <v>3580</v>
      </c>
      <c r="CE44" s="55" t="s">
        <v>3581</v>
      </c>
      <c r="CF44" s="55" t="s">
        <v>3581</v>
      </c>
      <c r="CG44" s="45"/>
      <c r="CH44" s="45"/>
      <c r="CI44" s="56"/>
    </row>
    <row r="45" spans="1:87">
      <c r="A45" s="44" t="s">
        <v>3752</v>
      </c>
      <c r="B45" s="45" t="s">
        <v>3548</v>
      </c>
      <c r="C45" s="113" t="s">
        <v>3549</v>
      </c>
      <c r="D45" s="118" t="s">
        <v>3427</v>
      </c>
      <c r="E45" s="111" t="s">
        <v>3459</v>
      </c>
      <c r="F45" s="47" t="s">
        <v>3636</v>
      </c>
      <c r="G45" s="119" t="s">
        <v>3551</v>
      </c>
      <c r="I45" s="54" t="s">
        <v>3614</v>
      </c>
      <c r="J45" s="55" t="s">
        <v>3552</v>
      </c>
      <c r="K45" s="62" t="s">
        <v>3553</v>
      </c>
      <c r="L45" s="54" t="s">
        <v>3554</v>
      </c>
      <c r="M45" s="124" t="s">
        <v>3466</v>
      </c>
      <c r="N45" s="45" t="s">
        <v>3661</v>
      </c>
      <c r="O45" s="56" t="s">
        <v>3555</v>
      </c>
      <c r="Q45" s="44" t="s">
        <v>3721</v>
      </c>
      <c r="R45" s="55" t="s">
        <v>3556</v>
      </c>
      <c r="S45" s="56" t="s">
        <v>3557</v>
      </c>
      <c r="T45" s="52"/>
      <c r="U45" s="52"/>
      <c r="V45" s="53"/>
      <c r="W45" s="52"/>
      <c r="Y45" s="44" t="s">
        <v>3753</v>
      </c>
      <c r="Z45" s="55" t="s">
        <v>3559</v>
      </c>
      <c r="AA45" s="56" t="s">
        <v>3560</v>
      </c>
      <c r="AB45" s="52"/>
      <c r="AC45" s="53"/>
      <c r="AD45" s="53"/>
      <c r="AE45" s="52"/>
      <c r="AG45" s="101" t="s">
        <v>3753</v>
      </c>
      <c r="AH45" s="55" t="s">
        <v>3562</v>
      </c>
      <c r="AI45" s="62" t="s">
        <v>3563</v>
      </c>
      <c r="AJ45" s="54" t="s">
        <v>3563</v>
      </c>
      <c r="AK45" s="55"/>
      <c r="AL45" s="55"/>
      <c r="AM45" s="56"/>
      <c r="AO45" s="44" t="s">
        <v>3753</v>
      </c>
      <c r="AP45" s="55" t="s">
        <v>3565</v>
      </c>
      <c r="AQ45" s="62" t="s">
        <v>3566</v>
      </c>
      <c r="AR45" s="54" t="s">
        <v>3566</v>
      </c>
      <c r="AS45" s="55"/>
      <c r="AT45" s="55"/>
      <c r="AU45" s="56"/>
      <c r="AW45" s="101" t="s">
        <v>3753</v>
      </c>
      <c r="AX45" s="55" t="s">
        <v>3568</v>
      </c>
      <c r="AY45" s="62" t="s">
        <v>3569</v>
      </c>
      <c r="AZ45" s="54" t="s">
        <v>3569</v>
      </c>
      <c r="BA45" s="55"/>
      <c r="BB45" s="55"/>
      <c r="BC45" s="56"/>
      <c r="BE45" s="44" t="s">
        <v>3753</v>
      </c>
      <c r="BF45" s="55" t="s">
        <v>3571</v>
      </c>
      <c r="BG45" s="56" t="s">
        <v>3572</v>
      </c>
      <c r="BH45" s="108"/>
      <c r="BI45" s="45"/>
      <c r="BJ45" s="45"/>
      <c r="BK45" s="56"/>
      <c r="BM45" s="44" t="s">
        <v>3753</v>
      </c>
      <c r="BN45" s="55" t="s">
        <v>3574</v>
      </c>
      <c r="BO45" s="55" t="s">
        <v>3575</v>
      </c>
      <c r="BP45" s="55" t="s">
        <v>3575</v>
      </c>
      <c r="BQ45" s="45"/>
      <c r="BR45" s="45"/>
      <c r="BS45" s="56"/>
      <c r="BU45" s="44" t="s">
        <v>3753</v>
      </c>
      <c r="BV45" s="55" t="s">
        <v>3577</v>
      </c>
      <c r="BW45" s="55" t="s">
        <v>3578</v>
      </c>
      <c r="BX45" s="55" t="s">
        <v>3578</v>
      </c>
      <c r="BY45" s="45"/>
      <c r="BZ45" s="45"/>
      <c r="CA45" s="56" t="s">
        <v>3579</v>
      </c>
      <c r="CC45" s="54" t="s">
        <v>3753</v>
      </c>
      <c r="CD45" s="55" t="s">
        <v>3580</v>
      </c>
      <c r="CE45" s="55" t="s">
        <v>3581</v>
      </c>
      <c r="CF45" s="55" t="s">
        <v>3581</v>
      </c>
      <c r="CG45" s="45"/>
      <c r="CH45" s="45"/>
      <c r="CI45" s="56"/>
    </row>
    <row r="46" spans="1:87">
      <c r="A46" s="44" t="s">
        <v>3754</v>
      </c>
      <c r="B46" s="45" t="s">
        <v>3548</v>
      </c>
      <c r="C46" s="113" t="s">
        <v>3549</v>
      </c>
      <c r="D46" s="118" t="s">
        <v>3427</v>
      </c>
      <c r="E46" s="111" t="s">
        <v>115</v>
      </c>
      <c r="F46" s="47" t="s">
        <v>3642</v>
      </c>
      <c r="G46" s="119" t="s">
        <v>3551</v>
      </c>
      <c r="I46" s="54" t="s">
        <v>3622</v>
      </c>
      <c r="J46" s="55" t="s">
        <v>3552</v>
      </c>
      <c r="K46" s="62" t="s">
        <v>3553</v>
      </c>
      <c r="L46" s="54" t="s">
        <v>3554</v>
      </c>
      <c r="M46" s="124" t="s">
        <v>3469</v>
      </c>
      <c r="N46" s="45" t="s">
        <v>3661</v>
      </c>
      <c r="O46" s="56" t="s">
        <v>3555</v>
      </c>
      <c r="Q46" s="44" t="s">
        <v>3726</v>
      </c>
      <c r="R46" s="55" t="s">
        <v>3556</v>
      </c>
      <c r="S46" s="56" t="s">
        <v>3557</v>
      </c>
      <c r="T46" s="52"/>
      <c r="U46" s="52"/>
      <c r="V46" s="53"/>
      <c r="W46" s="52"/>
      <c r="Y46" s="44" t="s">
        <v>3755</v>
      </c>
      <c r="Z46" s="55" t="s">
        <v>3559</v>
      </c>
      <c r="AA46" s="56" t="s">
        <v>3560</v>
      </c>
      <c r="AB46" s="52"/>
      <c r="AC46" s="53"/>
      <c r="AD46" s="53"/>
      <c r="AE46" s="52"/>
      <c r="AG46" s="101" t="s">
        <v>3755</v>
      </c>
      <c r="AH46" s="55" t="s">
        <v>3562</v>
      </c>
      <c r="AI46" s="62" t="s">
        <v>3563</v>
      </c>
      <c r="AJ46" s="54" t="s">
        <v>3563</v>
      </c>
      <c r="AK46" s="55"/>
      <c r="AL46" s="55"/>
      <c r="AM46" s="56"/>
      <c r="AO46" s="44" t="s">
        <v>3755</v>
      </c>
      <c r="AP46" s="55" t="s">
        <v>3565</v>
      </c>
      <c r="AQ46" s="62" t="s">
        <v>3566</v>
      </c>
      <c r="AR46" s="54" t="s">
        <v>3566</v>
      </c>
      <c r="AS46" s="55"/>
      <c r="AT46" s="55"/>
      <c r="AU46" s="56"/>
      <c r="AW46" s="101" t="s">
        <v>3755</v>
      </c>
      <c r="AX46" s="55" t="s">
        <v>3568</v>
      </c>
      <c r="AY46" s="62" t="s">
        <v>3569</v>
      </c>
      <c r="AZ46" s="54" t="s">
        <v>3569</v>
      </c>
      <c r="BA46" s="55"/>
      <c r="BB46" s="55"/>
      <c r="BC46" s="56"/>
      <c r="BE46" s="44" t="s">
        <v>3755</v>
      </c>
      <c r="BF46" s="55" t="s">
        <v>3571</v>
      </c>
      <c r="BG46" s="56" t="s">
        <v>3572</v>
      </c>
      <c r="BH46" s="108"/>
      <c r="BI46" s="45"/>
      <c r="BJ46" s="45"/>
      <c r="BK46" s="56"/>
      <c r="BM46" s="44" t="s">
        <v>3755</v>
      </c>
      <c r="BN46" s="55" t="s">
        <v>3574</v>
      </c>
      <c r="BO46" s="55" t="s">
        <v>3575</v>
      </c>
      <c r="BP46" s="55" t="s">
        <v>3575</v>
      </c>
      <c r="BQ46" s="45"/>
      <c r="BR46" s="45"/>
      <c r="BS46" s="56"/>
      <c r="BU46" s="44" t="s">
        <v>3755</v>
      </c>
      <c r="BV46" s="55" t="s">
        <v>3577</v>
      </c>
      <c r="BW46" s="55" t="s">
        <v>3578</v>
      </c>
      <c r="BX46" s="55" t="s">
        <v>3578</v>
      </c>
      <c r="BY46" s="45"/>
      <c r="BZ46" s="45"/>
      <c r="CA46" s="56" t="s">
        <v>3579</v>
      </c>
      <c r="CC46" s="54" t="s">
        <v>3755</v>
      </c>
      <c r="CD46" s="55" t="s">
        <v>3580</v>
      </c>
      <c r="CE46" s="55" t="s">
        <v>3581</v>
      </c>
      <c r="CF46" s="55" t="s">
        <v>3581</v>
      </c>
      <c r="CG46" s="45"/>
      <c r="CH46" s="45"/>
      <c r="CI46" s="56"/>
    </row>
    <row r="47" spans="1:87">
      <c r="A47" s="44" t="s">
        <v>3756</v>
      </c>
      <c r="B47" s="45" t="s">
        <v>3548</v>
      </c>
      <c r="C47" s="113" t="s">
        <v>3549</v>
      </c>
      <c r="D47" s="118" t="s">
        <v>3427</v>
      </c>
      <c r="E47" s="111" t="s">
        <v>3466</v>
      </c>
      <c r="F47" s="47" t="s">
        <v>3649</v>
      </c>
      <c r="G47" s="119" t="s">
        <v>3551</v>
      </c>
      <c r="I47" s="54" t="s">
        <v>3629</v>
      </c>
      <c r="J47" s="55" t="s">
        <v>3552</v>
      </c>
      <c r="K47" s="62" t="s">
        <v>3553</v>
      </c>
      <c r="L47" s="54" t="s">
        <v>3554</v>
      </c>
      <c r="M47" s="124" t="s">
        <v>115</v>
      </c>
      <c r="N47" s="45" t="s">
        <v>3661</v>
      </c>
      <c r="O47" s="56" t="s">
        <v>3555</v>
      </c>
      <c r="Q47" s="44" t="s">
        <v>3729</v>
      </c>
      <c r="R47" s="55" t="s">
        <v>3556</v>
      </c>
      <c r="S47" s="56" t="s">
        <v>3557</v>
      </c>
      <c r="T47" s="52"/>
      <c r="U47" s="52"/>
      <c r="V47" s="53"/>
      <c r="W47" s="52"/>
      <c r="Y47" s="44" t="s">
        <v>3757</v>
      </c>
      <c r="Z47" s="55" t="s">
        <v>3559</v>
      </c>
      <c r="AA47" s="56" t="s">
        <v>3560</v>
      </c>
      <c r="AB47" s="52"/>
      <c r="AC47" s="53"/>
      <c r="AD47" s="53"/>
      <c r="AE47" s="52"/>
      <c r="AG47" s="101" t="s">
        <v>3757</v>
      </c>
      <c r="AH47" s="55" t="s">
        <v>3562</v>
      </c>
      <c r="AI47" s="62" t="s">
        <v>3563</v>
      </c>
      <c r="AJ47" s="54" t="s">
        <v>3563</v>
      </c>
      <c r="AK47" s="55"/>
      <c r="AL47" s="55"/>
      <c r="AM47" s="56"/>
      <c r="AO47" s="44" t="s">
        <v>3757</v>
      </c>
      <c r="AP47" s="55" t="s">
        <v>3565</v>
      </c>
      <c r="AQ47" s="62" t="s">
        <v>3566</v>
      </c>
      <c r="AR47" s="54" t="s">
        <v>3566</v>
      </c>
      <c r="AS47" s="55"/>
      <c r="AT47" s="55"/>
      <c r="AU47" s="56"/>
      <c r="AW47" s="101" t="s">
        <v>3757</v>
      </c>
      <c r="AX47" s="55" t="s">
        <v>3568</v>
      </c>
      <c r="AY47" s="62" t="s">
        <v>3569</v>
      </c>
      <c r="AZ47" s="54" t="s">
        <v>3569</v>
      </c>
      <c r="BA47" s="55"/>
      <c r="BB47" s="55"/>
      <c r="BC47" s="56"/>
      <c r="BE47" s="44" t="s">
        <v>3757</v>
      </c>
      <c r="BF47" s="55" t="s">
        <v>3571</v>
      </c>
      <c r="BG47" s="56" t="s">
        <v>3572</v>
      </c>
      <c r="BH47" s="108"/>
      <c r="BI47" s="45"/>
      <c r="BJ47" s="45"/>
      <c r="BK47" s="56"/>
      <c r="BM47" s="44" t="s">
        <v>3757</v>
      </c>
      <c r="BN47" s="55" t="s">
        <v>3574</v>
      </c>
      <c r="BO47" s="55" t="s">
        <v>3575</v>
      </c>
      <c r="BP47" s="55" t="s">
        <v>3575</v>
      </c>
      <c r="BQ47" s="45"/>
      <c r="BR47" s="45"/>
      <c r="BS47" s="56"/>
      <c r="BU47" s="44" t="s">
        <v>3757</v>
      </c>
      <c r="BV47" s="55" t="s">
        <v>3577</v>
      </c>
      <c r="BW47" s="55" t="s">
        <v>3578</v>
      </c>
      <c r="BX47" s="55" t="s">
        <v>3578</v>
      </c>
      <c r="BY47" s="45"/>
      <c r="BZ47" s="45"/>
      <c r="CA47" s="56" t="s">
        <v>3579</v>
      </c>
      <c r="CC47" s="54" t="s">
        <v>3757</v>
      </c>
      <c r="CD47" s="55" t="s">
        <v>3580</v>
      </c>
      <c r="CE47" s="55" t="s">
        <v>3581</v>
      </c>
      <c r="CF47" s="55" t="s">
        <v>3581</v>
      </c>
      <c r="CG47" s="45"/>
      <c r="CH47" s="45"/>
      <c r="CI47" s="56"/>
    </row>
    <row r="48" spans="1:87">
      <c r="A48" s="44" t="s">
        <v>3758</v>
      </c>
      <c r="B48" s="45" t="s">
        <v>3548</v>
      </c>
      <c r="C48" s="113" t="s">
        <v>3549</v>
      </c>
      <c r="D48" s="118" t="s">
        <v>3427</v>
      </c>
      <c r="E48" s="111" t="s">
        <v>115</v>
      </c>
      <c r="F48" s="47" t="s">
        <v>3655</v>
      </c>
      <c r="G48" s="119" t="s">
        <v>3551</v>
      </c>
      <c r="I48" s="54" t="s">
        <v>3635</v>
      </c>
      <c r="J48" s="55" t="s">
        <v>3552</v>
      </c>
      <c r="K48" s="62" t="s">
        <v>3553</v>
      </c>
      <c r="L48" s="54" t="s">
        <v>3554</v>
      </c>
      <c r="M48" s="124" t="s">
        <v>115</v>
      </c>
      <c r="N48" s="45" t="s">
        <v>3686</v>
      </c>
      <c r="O48" s="56" t="s">
        <v>3555</v>
      </c>
      <c r="Q48" s="44" t="s">
        <v>3733</v>
      </c>
      <c r="R48" s="55" t="s">
        <v>3556</v>
      </c>
      <c r="S48" s="56" t="s">
        <v>3557</v>
      </c>
      <c r="T48" s="52"/>
      <c r="U48" s="52"/>
      <c r="V48" s="53"/>
      <c r="W48" s="52"/>
      <c r="Y48" s="44" t="s">
        <v>3759</v>
      </c>
      <c r="Z48" s="55" t="s">
        <v>3559</v>
      </c>
      <c r="AA48" s="56" t="s">
        <v>3560</v>
      </c>
      <c r="AB48" s="52"/>
      <c r="AC48" s="53"/>
      <c r="AD48" s="53"/>
      <c r="AE48" s="52"/>
      <c r="AG48" s="101" t="s">
        <v>3759</v>
      </c>
      <c r="AH48" s="55" t="s">
        <v>3562</v>
      </c>
      <c r="AI48" s="62" t="s">
        <v>3563</v>
      </c>
      <c r="AJ48" s="54" t="s">
        <v>3563</v>
      </c>
      <c r="AK48" s="55"/>
      <c r="AL48" s="55"/>
      <c r="AM48" s="56"/>
      <c r="AO48" s="44" t="s">
        <v>3759</v>
      </c>
      <c r="AP48" s="55" t="s">
        <v>3565</v>
      </c>
      <c r="AQ48" s="62" t="s">
        <v>3566</v>
      </c>
      <c r="AR48" s="54" t="s">
        <v>3566</v>
      </c>
      <c r="AS48" s="55"/>
      <c r="AT48" s="55"/>
      <c r="AU48" s="56"/>
      <c r="AW48" s="101" t="s">
        <v>3759</v>
      </c>
      <c r="AX48" s="55" t="s">
        <v>3568</v>
      </c>
      <c r="AY48" s="62" t="s">
        <v>3569</v>
      </c>
      <c r="AZ48" s="54" t="s">
        <v>3569</v>
      </c>
      <c r="BA48" s="55"/>
      <c r="BB48" s="55"/>
      <c r="BC48" s="56"/>
      <c r="BE48" s="44" t="s">
        <v>3759</v>
      </c>
      <c r="BF48" s="55" t="s">
        <v>3571</v>
      </c>
      <c r="BG48" s="56" t="s">
        <v>3572</v>
      </c>
      <c r="BH48" s="108"/>
      <c r="BI48" s="45"/>
      <c r="BJ48" s="45"/>
      <c r="BK48" s="56"/>
      <c r="BM48" s="44" t="s">
        <v>3759</v>
      </c>
      <c r="BN48" s="55" t="s">
        <v>3574</v>
      </c>
      <c r="BO48" s="55" t="s">
        <v>3575</v>
      </c>
      <c r="BP48" s="55" t="s">
        <v>3575</v>
      </c>
      <c r="BQ48" s="45"/>
      <c r="BR48" s="45"/>
      <c r="BS48" s="56"/>
      <c r="BU48" s="44" t="s">
        <v>3759</v>
      </c>
      <c r="BV48" s="55" t="s">
        <v>3577</v>
      </c>
      <c r="BW48" s="55" t="s">
        <v>3578</v>
      </c>
      <c r="BX48" s="55" t="s">
        <v>3578</v>
      </c>
      <c r="BY48" s="45"/>
      <c r="BZ48" s="45"/>
      <c r="CA48" s="56" t="s">
        <v>3579</v>
      </c>
      <c r="CC48" s="54" t="s">
        <v>3759</v>
      </c>
      <c r="CD48" s="55" t="s">
        <v>3580</v>
      </c>
      <c r="CE48" s="55" t="s">
        <v>3581</v>
      </c>
      <c r="CF48" s="55" t="s">
        <v>3581</v>
      </c>
      <c r="CG48" s="45"/>
      <c r="CH48" s="45"/>
      <c r="CI48" s="56"/>
    </row>
    <row r="49" spans="1:87">
      <c r="A49" s="44" t="s">
        <v>3760</v>
      </c>
      <c r="B49" s="45" t="s">
        <v>3548</v>
      </c>
      <c r="C49" s="113" t="s">
        <v>3549</v>
      </c>
      <c r="D49" s="118" t="s">
        <v>3427</v>
      </c>
      <c r="E49" s="111" t="s">
        <v>3459</v>
      </c>
      <c r="F49" s="47" t="s">
        <v>3661</v>
      </c>
      <c r="G49" s="119" t="s">
        <v>3551</v>
      </c>
      <c r="I49" s="54" t="s">
        <v>3641</v>
      </c>
      <c r="J49" s="55" t="s">
        <v>3552</v>
      </c>
      <c r="K49" s="62" t="s">
        <v>3553</v>
      </c>
      <c r="L49" s="54" t="s">
        <v>3554</v>
      </c>
      <c r="M49" s="124" t="s">
        <v>115</v>
      </c>
      <c r="N49" s="45" t="s">
        <v>3691</v>
      </c>
      <c r="O49" s="56" t="s">
        <v>3555</v>
      </c>
      <c r="Q49" s="44" t="s">
        <v>3736</v>
      </c>
      <c r="R49" s="55" t="s">
        <v>3556</v>
      </c>
      <c r="S49" s="56" t="s">
        <v>3557</v>
      </c>
      <c r="T49" s="52"/>
      <c r="U49" s="52"/>
      <c r="V49" s="53"/>
      <c r="W49" s="52"/>
      <c r="Y49" s="44" t="s">
        <v>3761</v>
      </c>
      <c r="Z49" s="55" t="s">
        <v>3559</v>
      </c>
      <c r="AA49" s="56" t="s">
        <v>3560</v>
      </c>
      <c r="AB49" s="52"/>
      <c r="AC49" s="53"/>
      <c r="AD49" s="53"/>
      <c r="AE49" s="52"/>
      <c r="AG49" s="101" t="s">
        <v>3761</v>
      </c>
      <c r="AH49" s="55" t="s">
        <v>3562</v>
      </c>
      <c r="AI49" s="62" t="s">
        <v>3563</v>
      </c>
      <c r="AJ49" s="54" t="s">
        <v>3563</v>
      </c>
      <c r="AK49" s="55"/>
      <c r="AL49" s="55"/>
      <c r="AM49" s="56"/>
      <c r="AO49" s="44" t="s">
        <v>3761</v>
      </c>
      <c r="AP49" s="55" t="s">
        <v>3565</v>
      </c>
      <c r="AQ49" s="62" t="s">
        <v>3566</v>
      </c>
      <c r="AR49" s="54" t="s">
        <v>3566</v>
      </c>
      <c r="AS49" s="55"/>
      <c r="AT49" s="55"/>
      <c r="AU49" s="56"/>
      <c r="AW49" s="101" t="s">
        <v>3761</v>
      </c>
      <c r="AX49" s="55" t="s">
        <v>3568</v>
      </c>
      <c r="AY49" s="62" t="s">
        <v>3569</v>
      </c>
      <c r="AZ49" s="54" t="s">
        <v>3569</v>
      </c>
      <c r="BA49" s="55"/>
      <c r="BB49" s="55"/>
      <c r="BC49" s="56"/>
      <c r="BE49" s="44" t="s">
        <v>3761</v>
      </c>
      <c r="BF49" s="55" t="s">
        <v>3571</v>
      </c>
      <c r="BG49" s="56" t="s">
        <v>3572</v>
      </c>
      <c r="BH49" s="108"/>
      <c r="BI49" s="45"/>
      <c r="BJ49" s="45"/>
      <c r="BK49" s="56"/>
      <c r="BM49" s="44" t="s">
        <v>3761</v>
      </c>
      <c r="BN49" s="55" t="s">
        <v>3574</v>
      </c>
      <c r="BO49" s="55" t="s">
        <v>3575</v>
      </c>
      <c r="BP49" s="55" t="s">
        <v>3575</v>
      </c>
      <c r="BQ49" s="45"/>
      <c r="BR49" s="45"/>
      <c r="BS49" s="56"/>
      <c r="BU49" s="44" t="s">
        <v>3761</v>
      </c>
      <c r="BV49" s="55" t="s">
        <v>3577</v>
      </c>
      <c r="BW49" s="55" t="s">
        <v>3578</v>
      </c>
      <c r="BX49" s="55" t="s">
        <v>3578</v>
      </c>
      <c r="BY49" s="45"/>
      <c r="BZ49" s="45"/>
      <c r="CA49" s="56" t="s">
        <v>3579</v>
      </c>
      <c r="CC49" s="54" t="s">
        <v>3761</v>
      </c>
      <c r="CD49" s="55" t="s">
        <v>3580</v>
      </c>
      <c r="CE49" s="55" t="s">
        <v>3581</v>
      </c>
      <c r="CF49" s="55" t="s">
        <v>3581</v>
      </c>
      <c r="CG49" s="45"/>
      <c r="CH49" s="45"/>
      <c r="CI49" s="56"/>
    </row>
    <row r="50" spans="1:87">
      <c r="A50" s="44" t="s">
        <v>3762</v>
      </c>
      <c r="B50" s="45" t="s">
        <v>3548</v>
      </c>
      <c r="C50" s="113" t="s">
        <v>3549</v>
      </c>
      <c r="D50" s="118" t="s">
        <v>3427</v>
      </c>
      <c r="E50" s="111" t="s">
        <v>3462</v>
      </c>
      <c r="F50" s="47" t="s">
        <v>3661</v>
      </c>
      <c r="G50" s="119" t="s">
        <v>3551</v>
      </c>
      <c r="I50" s="54" t="s">
        <v>3648</v>
      </c>
      <c r="J50" s="55" t="s">
        <v>3552</v>
      </c>
      <c r="K50" s="62" t="s">
        <v>3553</v>
      </c>
      <c r="L50" s="54" t="s">
        <v>3554</v>
      </c>
      <c r="M50" s="124" t="s">
        <v>115</v>
      </c>
      <c r="N50" s="45" t="s">
        <v>3696</v>
      </c>
      <c r="O50" s="56" t="s">
        <v>3555</v>
      </c>
      <c r="Q50" s="44" t="s">
        <v>3739</v>
      </c>
      <c r="R50" s="55" t="s">
        <v>3556</v>
      </c>
      <c r="S50" s="56" t="s">
        <v>3557</v>
      </c>
      <c r="T50" s="52"/>
      <c r="U50" s="52"/>
      <c r="V50" s="53"/>
      <c r="W50" s="52"/>
      <c r="Y50" s="44" t="s">
        <v>3763</v>
      </c>
      <c r="Z50" s="55" t="s">
        <v>3559</v>
      </c>
      <c r="AA50" s="56" t="s">
        <v>3560</v>
      </c>
      <c r="AB50" s="52"/>
      <c r="AC50" s="53"/>
      <c r="AD50" s="53"/>
      <c r="AE50" s="52"/>
      <c r="AG50" s="101" t="s">
        <v>3763</v>
      </c>
      <c r="AH50" s="55" t="s">
        <v>3562</v>
      </c>
      <c r="AI50" s="62" t="s">
        <v>3563</v>
      </c>
      <c r="AJ50" s="54" t="s">
        <v>3563</v>
      </c>
      <c r="AK50" s="55"/>
      <c r="AL50" s="55"/>
      <c r="AM50" s="56"/>
      <c r="AO50" s="44" t="s">
        <v>3763</v>
      </c>
      <c r="AP50" s="55" t="s">
        <v>3565</v>
      </c>
      <c r="AQ50" s="62" t="s">
        <v>3566</v>
      </c>
      <c r="AR50" s="54" t="s">
        <v>3566</v>
      </c>
      <c r="AS50" s="55"/>
      <c r="AT50" s="55"/>
      <c r="AU50" s="56"/>
      <c r="AW50" s="101" t="s">
        <v>3763</v>
      </c>
      <c r="AX50" s="55" t="s">
        <v>3568</v>
      </c>
      <c r="AY50" s="62" t="s">
        <v>3569</v>
      </c>
      <c r="AZ50" s="54" t="s">
        <v>3569</v>
      </c>
      <c r="BA50" s="55"/>
      <c r="BB50" s="55"/>
      <c r="BC50" s="56"/>
      <c r="BE50" s="44" t="s">
        <v>3763</v>
      </c>
      <c r="BF50" s="55" t="s">
        <v>3571</v>
      </c>
      <c r="BG50" s="56" t="s">
        <v>3572</v>
      </c>
      <c r="BH50" s="108"/>
      <c r="BI50" s="45"/>
      <c r="BJ50" s="45"/>
      <c r="BK50" s="56"/>
      <c r="BM50" s="44" t="s">
        <v>3763</v>
      </c>
      <c r="BN50" s="55" t="s">
        <v>3574</v>
      </c>
      <c r="BO50" s="55" t="s">
        <v>3575</v>
      </c>
      <c r="BP50" s="55" t="s">
        <v>3575</v>
      </c>
      <c r="BQ50" s="45"/>
      <c r="BR50" s="45"/>
      <c r="BS50" s="56"/>
      <c r="BU50" s="44" t="s">
        <v>3763</v>
      </c>
      <c r="BV50" s="55" t="s">
        <v>3577</v>
      </c>
      <c r="BW50" s="55" t="s">
        <v>3578</v>
      </c>
      <c r="BX50" s="55" t="s">
        <v>3578</v>
      </c>
      <c r="BY50" s="45"/>
      <c r="BZ50" s="45"/>
      <c r="CA50" s="56" t="s">
        <v>3579</v>
      </c>
      <c r="CC50" s="54" t="s">
        <v>3763</v>
      </c>
      <c r="CD50" s="55" t="s">
        <v>3580</v>
      </c>
      <c r="CE50" s="55" t="s">
        <v>3581</v>
      </c>
      <c r="CF50" s="55" t="s">
        <v>3581</v>
      </c>
      <c r="CG50" s="45"/>
      <c r="CH50" s="45"/>
      <c r="CI50" s="56"/>
    </row>
    <row r="51" spans="1:87">
      <c r="A51" s="44" t="s">
        <v>3764</v>
      </c>
      <c r="B51" s="45" t="s">
        <v>3548</v>
      </c>
      <c r="C51" s="113" t="s">
        <v>3549</v>
      </c>
      <c r="D51" s="118" t="s">
        <v>3427</v>
      </c>
      <c r="E51" s="111" t="s">
        <v>3466</v>
      </c>
      <c r="F51" s="47" t="s">
        <v>3661</v>
      </c>
      <c r="G51" s="119" t="s">
        <v>3551</v>
      </c>
      <c r="I51" s="54" t="s">
        <v>3654</v>
      </c>
      <c r="J51" s="55" t="s">
        <v>3552</v>
      </c>
      <c r="K51" s="62" t="s">
        <v>3553</v>
      </c>
      <c r="L51" s="54" t="s">
        <v>3554</v>
      </c>
      <c r="M51" s="124" t="s">
        <v>115</v>
      </c>
      <c r="N51" s="45" t="s">
        <v>3702</v>
      </c>
      <c r="O51" s="56" t="s">
        <v>3555</v>
      </c>
      <c r="Q51" s="44" t="s">
        <v>3742</v>
      </c>
      <c r="R51" s="55" t="s">
        <v>3556</v>
      </c>
      <c r="S51" s="56" t="s">
        <v>3557</v>
      </c>
      <c r="T51" s="52"/>
      <c r="U51" s="52"/>
      <c r="V51" s="53"/>
      <c r="W51" s="52"/>
      <c r="Y51" s="44" t="s">
        <v>3765</v>
      </c>
      <c r="Z51" s="55" t="s">
        <v>3559</v>
      </c>
      <c r="AA51" s="56" t="s">
        <v>3560</v>
      </c>
      <c r="AB51" s="52"/>
      <c r="AC51" s="53"/>
      <c r="AD51" s="53"/>
      <c r="AE51" s="52"/>
      <c r="AG51" s="101" t="s">
        <v>3765</v>
      </c>
      <c r="AH51" s="55" t="s">
        <v>3562</v>
      </c>
      <c r="AI51" s="62" t="s">
        <v>3563</v>
      </c>
      <c r="AJ51" s="54" t="s">
        <v>3563</v>
      </c>
      <c r="AK51" s="55"/>
      <c r="AL51" s="55"/>
      <c r="AM51" s="56"/>
      <c r="AO51" s="44" t="s">
        <v>3765</v>
      </c>
      <c r="AP51" s="55" t="s">
        <v>3565</v>
      </c>
      <c r="AQ51" s="62" t="s">
        <v>3566</v>
      </c>
      <c r="AR51" s="54" t="s">
        <v>3566</v>
      </c>
      <c r="AS51" s="55"/>
      <c r="AT51" s="55"/>
      <c r="AU51" s="56"/>
      <c r="AW51" s="101" t="s">
        <v>3765</v>
      </c>
      <c r="AX51" s="55" t="s">
        <v>3568</v>
      </c>
      <c r="AY51" s="62" t="s">
        <v>3569</v>
      </c>
      <c r="AZ51" s="54" t="s">
        <v>3569</v>
      </c>
      <c r="BA51" s="55"/>
      <c r="BB51" s="55"/>
      <c r="BC51" s="56"/>
      <c r="BE51" s="44" t="s">
        <v>3766</v>
      </c>
      <c r="BF51" s="55" t="s">
        <v>3571</v>
      </c>
      <c r="BG51" s="56" t="s">
        <v>3572</v>
      </c>
      <c r="BH51" s="108"/>
      <c r="BI51" s="45"/>
      <c r="BJ51" s="45"/>
      <c r="BK51" s="56"/>
      <c r="BM51" s="44" t="s">
        <v>3765</v>
      </c>
      <c r="BN51" s="55" t="s">
        <v>3574</v>
      </c>
      <c r="BO51" s="55" t="s">
        <v>3575</v>
      </c>
      <c r="BP51" s="55" t="s">
        <v>3575</v>
      </c>
      <c r="BQ51" s="45"/>
      <c r="BR51" s="45"/>
      <c r="BS51" s="56"/>
      <c r="BU51" s="44" t="s">
        <v>3765</v>
      </c>
      <c r="BV51" s="55" t="s">
        <v>3577</v>
      </c>
      <c r="BW51" s="55" t="s">
        <v>3578</v>
      </c>
      <c r="BX51" s="55" t="s">
        <v>3578</v>
      </c>
      <c r="BY51" s="45"/>
      <c r="BZ51" s="45"/>
      <c r="CA51" s="56" t="s">
        <v>3579</v>
      </c>
      <c r="CC51" s="54" t="s">
        <v>3765</v>
      </c>
      <c r="CD51" s="55" t="s">
        <v>3580</v>
      </c>
      <c r="CE51" s="55" t="s">
        <v>3581</v>
      </c>
      <c r="CF51" s="55" t="s">
        <v>3581</v>
      </c>
      <c r="CG51" s="45"/>
      <c r="CH51" s="45"/>
      <c r="CI51" s="56"/>
    </row>
    <row r="52" spans="1:87">
      <c r="A52" s="44" t="s">
        <v>3767</v>
      </c>
      <c r="B52" s="45" t="s">
        <v>3548</v>
      </c>
      <c r="C52" s="113" t="s">
        <v>3549</v>
      </c>
      <c r="D52" s="118" t="s">
        <v>3427</v>
      </c>
      <c r="E52" s="111" t="s">
        <v>3469</v>
      </c>
      <c r="F52" s="47" t="s">
        <v>3661</v>
      </c>
      <c r="G52" s="119" t="s">
        <v>3551</v>
      </c>
      <c r="I52" s="54" t="s">
        <v>3660</v>
      </c>
      <c r="J52" s="55" t="s">
        <v>3552</v>
      </c>
      <c r="K52" s="62" t="s">
        <v>3553</v>
      </c>
      <c r="L52" s="54" t="s">
        <v>3554</v>
      </c>
      <c r="M52" s="124" t="s">
        <v>115</v>
      </c>
      <c r="N52" s="45" t="s">
        <v>3707</v>
      </c>
      <c r="O52" s="56" t="s">
        <v>3555</v>
      </c>
      <c r="Q52" s="44" t="s">
        <v>3745</v>
      </c>
      <c r="R52" s="55" t="s">
        <v>3556</v>
      </c>
      <c r="S52" s="56" t="s">
        <v>3557</v>
      </c>
      <c r="T52" s="52"/>
      <c r="U52" s="52"/>
      <c r="V52" s="53"/>
      <c r="W52" s="52"/>
      <c r="Y52" s="44" t="s">
        <v>3768</v>
      </c>
      <c r="Z52" s="55" t="s">
        <v>3559</v>
      </c>
      <c r="AA52" s="56" t="s">
        <v>3560</v>
      </c>
      <c r="AB52" s="52"/>
      <c r="AC52" s="53"/>
      <c r="AD52" s="53"/>
      <c r="AE52" s="52"/>
      <c r="AG52" s="101" t="s">
        <v>3768</v>
      </c>
      <c r="AH52" s="55" t="s">
        <v>3562</v>
      </c>
      <c r="AI52" s="62" t="s">
        <v>3563</v>
      </c>
      <c r="AJ52" s="54" t="s">
        <v>3563</v>
      </c>
      <c r="AK52" s="55"/>
      <c r="AL52" s="55"/>
      <c r="AM52" s="56"/>
      <c r="AO52" s="44" t="s">
        <v>3768</v>
      </c>
      <c r="AP52" s="55" t="s">
        <v>3565</v>
      </c>
      <c r="AQ52" s="62" t="s">
        <v>3566</v>
      </c>
      <c r="AR52" s="54" t="s">
        <v>3566</v>
      </c>
      <c r="AS52" s="55"/>
      <c r="AT52" s="55"/>
      <c r="AU52" s="56"/>
      <c r="AW52" s="101" t="s">
        <v>3768</v>
      </c>
      <c r="AX52" s="55" t="s">
        <v>3568</v>
      </c>
      <c r="AY52" s="62" t="s">
        <v>3569</v>
      </c>
      <c r="AZ52" s="54" t="s">
        <v>3569</v>
      </c>
      <c r="BA52" s="55"/>
      <c r="BB52" s="55"/>
      <c r="BC52" s="56"/>
      <c r="BE52" s="44" t="s">
        <v>3769</v>
      </c>
      <c r="BF52" s="55" t="s">
        <v>3571</v>
      </c>
      <c r="BG52" s="56" t="s">
        <v>3572</v>
      </c>
      <c r="BH52" s="108"/>
      <c r="BI52" s="45"/>
      <c r="BJ52" s="45"/>
      <c r="BK52" s="56"/>
      <c r="BM52" s="44" t="s">
        <v>3768</v>
      </c>
      <c r="BN52" s="55" t="s">
        <v>3574</v>
      </c>
      <c r="BO52" s="55" t="s">
        <v>3575</v>
      </c>
      <c r="BP52" s="55" t="s">
        <v>3575</v>
      </c>
      <c r="BQ52" s="45"/>
      <c r="BR52" s="45"/>
      <c r="BS52" s="56"/>
      <c r="BU52" s="44" t="s">
        <v>3768</v>
      </c>
      <c r="BV52" s="55" t="s">
        <v>3577</v>
      </c>
      <c r="BW52" s="55" t="s">
        <v>3578</v>
      </c>
      <c r="BX52" s="55" t="s">
        <v>3578</v>
      </c>
      <c r="BY52" s="45"/>
      <c r="BZ52" s="45"/>
      <c r="CA52" s="56" t="s">
        <v>3579</v>
      </c>
      <c r="CC52" s="54" t="s">
        <v>3768</v>
      </c>
      <c r="CD52" s="55" t="s">
        <v>3580</v>
      </c>
      <c r="CE52" s="55" t="s">
        <v>3581</v>
      </c>
      <c r="CF52" s="55" t="s">
        <v>3581</v>
      </c>
      <c r="CG52" s="45"/>
      <c r="CH52" s="45"/>
      <c r="CI52" s="56"/>
    </row>
    <row r="53" spans="1:87">
      <c r="A53" s="44" t="s">
        <v>3614</v>
      </c>
      <c r="B53" s="45" t="s">
        <v>3548</v>
      </c>
      <c r="C53" s="113" t="s">
        <v>3549</v>
      </c>
      <c r="D53" s="118" t="s">
        <v>3427</v>
      </c>
      <c r="E53" s="111" t="s">
        <v>115</v>
      </c>
      <c r="F53" s="47" t="s">
        <v>3661</v>
      </c>
      <c r="G53" s="119" t="s">
        <v>3551</v>
      </c>
      <c r="I53" s="54" t="s">
        <v>3667</v>
      </c>
      <c r="J53" s="55" t="s">
        <v>3552</v>
      </c>
      <c r="K53" s="62" t="s">
        <v>3553</v>
      </c>
      <c r="L53" s="54" t="s">
        <v>3554</v>
      </c>
      <c r="M53" s="124" t="s">
        <v>115</v>
      </c>
      <c r="N53" s="45">
        <v>759</v>
      </c>
      <c r="O53" s="56" t="s">
        <v>3555</v>
      </c>
      <c r="Q53" s="44" t="s">
        <v>3748</v>
      </c>
      <c r="R53" s="55" t="s">
        <v>3556</v>
      </c>
      <c r="S53" s="56" t="s">
        <v>3557</v>
      </c>
      <c r="T53" s="52"/>
      <c r="U53" s="52"/>
      <c r="V53" s="53"/>
      <c r="W53" s="52"/>
      <c r="Y53" s="44" t="s">
        <v>3770</v>
      </c>
      <c r="Z53" s="55" t="s">
        <v>3559</v>
      </c>
      <c r="AA53" s="56" t="s">
        <v>3560</v>
      </c>
      <c r="AB53" s="52"/>
      <c r="AC53" s="53"/>
      <c r="AD53" s="53"/>
      <c r="AE53" s="52"/>
      <c r="AG53" s="101" t="s">
        <v>3770</v>
      </c>
      <c r="AH53" s="55" t="s">
        <v>3562</v>
      </c>
      <c r="AI53" s="62" t="s">
        <v>3563</v>
      </c>
      <c r="AJ53" s="54" t="s">
        <v>3563</v>
      </c>
      <c r="AK53" s="55"/>
      <c r="AL53" s="55"/>
      <c r="AM53" s="56"/>
      <c r="AO53" s="44" t="s">
        <v>3770</v>
      </c>
      <c r="AP53" s="55" t="s">
        <v>3565</v>
      </c>
      <c r="AQ53" s="62" t="s">
        <v>3566</v>
      </c>
      <c r="AR53" s="54" t="s">
        <v>3566</v>
      </c>
      <c r="AS53" s="55"/>
      <c r="AT53" s="55"/>
      <c r="AU53" s="56"/>
      <c r="AW53" s="101" t="s">
        <v>3770</v>
      </c>
      <c r="AX53" s="55" t="s">
        <v>3568</v>
      </c>
      <c r="AY53" s="62" t="s">
        <v>3569</v>
      </c>
      <c r="AZ53" s="54" t="s">
        <v>3569</v>
      </c>
      <c r="BA53" s="55"/>
      <c r="BB53" s="55"/>
      <c r="BC53" s="56"/>
      <c r="BE53" s="44" t="s">
        <v>3765</v>
      </c>
      <c r="BF53" s="55" t="s">
        <v>3571</v>
      </c>
      <c r="BG53" s="56" t="s">
        <v>3572</v>
      </c>
      <c r="BH53" s="108"/>
      <c r="BI53" s="45"/>
      <c r="BJ53" s="45"/>
      <c r="BK53" s="56"/>
      <c r="BM53" s="44" t="s">
        <v>3770</v>
      </c>
      <c r="BN53" s="55" t="s">
        <v>3574</v>
      </c>
      <c r="BO53" s="55" t="s">
        <v>3575</v>
      </c>
      <c r="BP53" s="55" t="s">
        <v>3575</v>
      </c>
      <c r="BQ53" s="45"/>
      <c r="BR53" s="45"/>
      <c r="BS53" s="56"/>
      <c r="BU53" s="44" t="s">
        <v>3770</v>
      </c>
      <c r="BV53" s="55" t="s">
        <v>3577</v>
      </c>
      <c r="BW53" s="55" t="s">
        <v>3578</v>
      </c>
      <c r="BX53" s="55" t="s">
        <v>3578</v>
      </c>
      <c r="BY53" s="45"/>
      <c r="BZ53" s="45"/>
      <c r="CA53" s="56" t="s">
        <v>3579</v>
      </c>
      <c r="CC53" s="54" t="s">
        <v>3770</v>
      </c>
      <c r="CD53" s="55" t="s">
        <v>3580</v>
      </c>
      <c r="CE53" s="55" t="s">
        <v>3581</v>
      </c>
      <c r="CF53" s="55" t="s">
        <v>3581</v>
      </c>
      <c r="CG53" s="45"/>
      <c r="CH53" s="45"/>
      <c r="CI53" s="56"/>
    </row>
    <row r="54" spans="1:87">
      <c r="A54" s="44" t="s">
        <v>3622</v>
      </c>
      <c r="B54" s="45" t="s">
        <v>3548</v>
      </c>
      <c r="C54" s="113" t="s">
        <v>3549</v>
      </c>
      <c r="D54" s="118" t="s">
        <v>3427</v>
      </c>
      <c r="E54" s="111" t="s">
        <v>115</v>
      </c>
      <c r="F54" s="47" t="s">
        <v>3686</v>
      </c>
      <c r="G54" s="119" t="s">
        <v>3551</v>
      </c>
      <c r="I54" s="54" t="s">
        <v>3672</v>
      </c>
      <c r="J54" s="55" t="s">
        <v>3552</v>
      </c>
      <c r="K54" s="62" t="s">
        <v>3553</v>
      </c>
      <c r="L54" s="54" t="s">
        <v>3554</v>
      </c>
      <c r="M54" s="124" t="s">
        <v>115</v>
      </c>
      <c r="N54" s="45" t="s">
        <v>3712</v>
      </c>
      <c r="O54" s="56" t="s">
        <v>3555</v>
      </c>
      <c r="Q54" s="44" t="s">
        <v>3751</v>
      </c>
      <c r="R54" s="55" t="s">
        <v>3556</v>
      </c>
      <c r="S54" s="56" t="s">
        <v>3557</v>
      </c>
      <c r="T54" s="52"/>
      <c r="U54" s="52"/>
      <c r="V54" s="53"/>
      <c r="W54" s="52"/>
      <c r="Y54" s="44" t="s">
        <v>3771</v>
      </c>
      <c r="Z54" s="55" t="s">
        <v>3559</v>
      </c>
      <c r="AA54" s="56" t="s">
        <v>3560</v>
      </c>
      <c r="AB54" s="52"/>
      <c r="AC54" s="53"/>
      <c r="AD54" s="53"/>
      <c r="AE54" s="52"/>
      <c r="AG54" s="101" t="s">
        <v>3771</v>
      </c>
      <c r="AH54" s="55" t="s">
        <v>3562</v>
      </c>
      <c r="AI54" s="62" t="s">
        <v>3563</v>
      </c>
      <c r="AJ54" s="54" t="s">
        <v>3563</v>
      </c>
      <c r="AK54" s="55"/>
      <c r="AL54" s="55"/>
      <c r="AM54" s="56"/>
      <c r="AO54" s="44" t="s">
        <v>3771</v>
      </c>
      <c r="AP54" s="55" t="s">
        <v>3565</v>
      </c>
      <c r="AQ54" s="62" t="s">
        <v>3566</v>
      </c>
      <c r="AR54" s="54" t="s">
        <v>3566</v>
      </c>
      <c r="AS54" s="55"/>
      <c r="AT54" s="55"/>
      <c r="AU54" s="56"/>
      <c r="AW54" s="101" t="s">
        <v>3771</v>
      </c>
      <c r="AX54" s="55" t="s">
        <v>3568</v>
      </c>
      <c r="AY54" s="62" t="s">
        <v>3569</v>
      </c>
      <c r="AZ54" s="54" t="s">
        <v>3569</v>
      </c>
      <c r="BA54" s="55"/>
      <c r="BB54" s="55"/>
      <c r="BC54" s="56"/>
      <c r="BE54" s="44" t="s">
        <v>3768</v>
      </c>
      <c r="BF54" s="55" t="s">
        <v>3571</v>
      </c>
      <c r="BG54" s="56" t="s">
        <v>3572</v>
      </c>
      <c r="BH54" s="108"/>
      <c r="BI54" s="45"/>
      <c r="BJ54" s="45"/>
      <c r="BK54" s="56"/>
      <c r="BM54" s="44" t="s">
        <v>3771</v>
      </c>
      <c r="BN54" s="55" t="s">
        <v>3574</v>
      </c>
      <c r="BO54" s="55" t="s">
        <v>3575</v>
      </c>
      <c r="BP54" s="55" t="s">
        <v>3575</v>
      </c>
      <c r="BQ54" s="45"/>
      <c r="BR54" s="45"/>
      <c r="BS54" s="56"/>
      <c r="BU54" s="44" t="s">
        <v>3771</v>
      </c>
      <c r="BV54" s="55" t="s">
        <v>3577</v>
      </c>
      <c r="BW54" s="55" t="s">
        <v>3578</v>
      </c>
      <c r="BX54" s="55" t="s">
        <v>3578</v>
      </c>
      <c r="BY54" s="45"/>
      <c r="BZ54" s="45"/>
      <c r="CA54" s="56" t="s">
        <v>3579</v>
      </c>
      <c r="CC54" s="54" t="s">
        <v>3771</v>
      </c>
      <c r="CD54" s="55" t="s">
        <v>3580</v>
      </c>
      <c r="CE54" s="55" t="s">
        <v>3581</v>
      </c>
      <c r="CF54" s="55" t="s">
        <v>3581</v>
      </c>
      <c r="CG54" s="45"/>
      <c r="CH54" s="45"/>
      <c r="CI54" s="56"/>
    </row>
    <row r="55" spans="1:87" ht="15.75" thickBot="1">
      <c r="A55" s="44" t="s">
        <v>3629</v>
      </c>
      <c r="B55" s="45" t="s">
        <v>3548</v>
      </c>
      <c r="C55" s="113" t="s">
        <v>3549</v>
      </c>
      <c r="D55" s="118" t="s">
        <v>3427</v>
      </c>
      <c r="E55" s="111" t="s">
        <v>115</v>
      </c>
      <c r="F55" s="47" t="s">
        <v>3691</v>
      </c>
      <c r="G55" s="119" t="s">
        <v>3551</v>
      </c>
      <c r="I55" s="54" t="s">
        <v>3677</v>
      </c>
      <c r="J55" s="55" t="s">
        <v>3552</v>
      </c>
      <c r="K55" s="62" t="s">
        <v>3553</v>
      </c>
      <c r="L55" s="58" t="s">
        <v>3554</v>
      </c>
      <c r="M55" s="138" t="s">
        <v>115</v>
      </c>
      <c r="N55" s="49" t="s">
        <v>3722</v>
      </c>
      <c r="O55" s="60" t="s">
        <v>3555</v>
      </c>
      <c r="Q55" s="44" t="s">
        <v>3753</v>
      </c>
      <c r="R55" s="55" t="s">
        <v>3556</v>
      </c>
      <c r="S55" s="56" t="s">
        <v>3557</v>
      </c>
      <c r="T55" s="52"/>
      <c r="U55" s="52"/>
      <c r="V55" s="53"/>
      <c r="W55" s="52"/>
      <c r="Y55" s="44" t="s">
        <v>3772</v>
      </c>
      <c r="Z55" s="55" t="s">
        <v>3559</v>
      </c>
      <c r="AA55" s="56" t="s">
        <v>3560</v>
      </c>
      <c r="AB55" s="52"/>
      <c r="AC55" s="53"/>
      <c r="AD55" s="53"/>
      <c r="AE55" s="52"/>
      <c r="AG55" s="101" t="s">
        <v>3772</v>
      </c>
      <c r="AH55" s="55" t="s">
        <v>3562</v>
      </c>
      <c r="AI55" s="62" t="s">
        <v>3563</v>
      </c>
      <c r="AJ55" s="54" t="s">
        <v>3563</v>
      </c>
      <c r="AK55" s="55"/>
      <c r="AL55" s="55"/>
      <c r="AM55" s="56"/>
      <c r="AO55" s="44" t="s">
        <v>3772</v>
      </c>
      <c r="AP55" s="55" t="s">
        <v>3565</v>
      </c>
      <c r="AQ55" s="62" t="s">
        <v>3566</v>
      </c>
      <c r="AR55" s="54" t="s">
        <v>3566</v>
      </c>
      <c r="AS55" s="55"/>
      <c r="AT55" s="55"/>
      <c r="AU55" s="56"/>
      <c r="AW55" s="101" t="s">
        <v>3772</v>
      </c>
      <c r="AX55" s="55" t="s">
        <v>3568</v>
      </c>
      <c r="AY55" s="62" t="s">
        <v>3569</v>
      </c>
      <c r="AZ55" s="54" t="s">
        <v>3569</v>
      </c>
      <c r="BA55" s="55"/>
      <c r="BB55" s="55"/>
      <c r="BC55" s="56"/>
      <c r="BE55" s="44" t="s">
        <v>3770</v>
      </c>
      <c r="BF55" s="55" t="s">
        <v>3571</v>
      </c>
      <c r="BG55" s="56" t="s">
        <v>3572</v>
      </c>
      <c r="BH55" s="108"/>
      <c r="BI55" s="45"/>
      <c r="BJ55" s="45"/>
      <c r="BK55" s="56"/>
      <c r="BM55" s="44" t="s">
        <v>3772</v>
      </c>
      <c r="BN55" s="55" t="s">
        <v>3574</v>
      </c>
      <c r="BO55" s="55" t="s">
        <v>3575</v>
      </c>
      <c r="BP55" s="55" t="s">
        <v>3575</v>
      </c>
      <c r="BQ55" s="45"/>
      <c r="BR55" s="45"/>
      <c r="BS55" s="56"/>
      <c r="BU55" s="44" t="s">
        <v>3772</v>
      </c>
      <c r="BV55" s="55" t="s">
        <v>3577</v>
      </c>
      <c r="BW55" s="55" t="s">
        <v>3578</v>
      </c>
      <c r="BX55" s="55" t="s">
        <v>3578</v>
      </c>
      <c r="BY55" s="45"/>
      <c r="BZ55" s="45"/>
      <c r="CA55" s="56" t="s">
        <v>3579</v>
      </c>
      <c r="CC55" s="54" t="s">
        <v>3772</v>
      </c>
      <c r="CD55" s="55" t="s">
        <v>3580</v>
      </c>
      <c r="CE55" s="55" t="s">
        <v>3581</v>
      </c>
      <c r="CF55" s="55" t="s">
        <v>3581</v>
      </c>
      <c r="CG55" s="45"/>
      <c r="CH55" s="45"/>
      <c r="CI55" s="56"/>
    </row>
    <row r="56" spans="1:87">
      <c r="A56" s="44" t="s">
        <v>3635</v>
      </c>
      <c r="B56" s="45" t="s">
        <v>3548</v>
      </c>
      <c r="C56" s="113" t="s">
        <v>3549</v>
      </c>
      <c r="D56" s="118" t="s">
        <v>3427</v>
      </c>
      <c r="E56" s="111" t="s">
        <v>115</v>
      </c>
      <c r="F56" s="47" t="s">
        <v>3696</v>
      </c>
      <c r="G56" s="119" t="s">
        <v>3551</v>
      </c>
      <c r="I56" s="54" t="s">
        <v>3681</v>
      </c>
      <c r="J56" s="55" t="s">
        <v>3552</v>
      </c>
      <c r="K56" s="56" t="s">
        <v>3553</v>
      </c>
      <c r="L56" s="52"/>
      <c r="M56" s="52"/>
      <c r="N56" s="57"/>
      <c r="O56" s="52"/>
      <c r="Q56" s="44" t="s">
        <v>3755</v>
      </c>
      <c r="R56" s="55" t="s">
        <v>3556</v>
      </c>
      <c r="S56" s="56" t="s">
        <v>3557</v>
      </c>
      <c r="T56" s="52"/>
      <c r="U56" s="52"/>
      <c r="V56" s="53"/>
      <c r="W56" s="52"/>
      <c r="Y56" s="44" t="s">
        <v>3773</v>
      </c>
      <c r="Z56" s="55" t="s">
        <v>3559</v>
      </c>
      <c r="AA56" s="56" t="s">
        <v>3560</v>
      </c>
      <c r="AB56" s="52"/>
      <c r="AC56" s="53"/>
      <c r="AD56" s="53"/>
      <c r="AE56" s="52"/>
      <c r="AG56" s="101" t="s">
        <v>3773</v>
      </c>
      <c r="AH56" s="55" t="s">
        <v>3562</v>
      </c>
      <c r="AI56" s="62" t="s">
        <v>3563</v>
      </c>
      <c r="AJ56" s="54" t="s">
        <v>3563</v>
      </c>
      <c r="AK56" s="55"/>
      <c r="AL56" s="55"/>
      <c r="AM56" s="56"/>
      <c r="AO56" s="44" t="s">
        <v>3773</v>
      </c>
      <c r="AP56" s="55" t="s">
        <v>3565</v>
      </c>
      <c r="AQ56" s="62" t="s">
        <v>3566</v>
      </c>
      <c r="AR56" s="54" t="s">
        <v>3566</v>
      </c>
      <c r="AS56" s="55"/>
      <c r="AT56" s="55"/>
      <c r="AU56" s="56"/>
      <c r="AW56" s="101" t="s">
        <v>3773</v>
      </c>
      <c r="AX56" s="55" t="s">
        <v>3568</v>
      </c>
      <c r="AY56" s="62" t="s">
        <v>3569</v>
      </c>
      <c r="AZ56" s="54" t="s">
        <v>3569</v>
      </c>
      <c r="BA56" s="55"/>
      <c r="BB56" s="55"/>
      <c r="BC56" s="56"/>
      <c r="BE56" s="44" t="s">
        <v>3771</v>
      </c>
      <c r="BF56" s="55" t="s">
        <v>3571</v>
      </c>
      <c r="BG56" s="56" t="s">
        <v>3572</v>
      </c>
      <c r="BH56" s="108"/>
      <c r="BI56" s="45"/>
      <c r="BJ56" s="45"/>
      <c r="BK56" s="56"/>
      <c r="BM56" s="44" t="s">
        <v>3773</v>
      </c>
      <c r="BN56" s="55" t="s">
        <v>3574</v>
      </c>
      <c r="BO56" s="55" t="s">
        <v>3575</v>
      </c>
      <c r="BP56" s="55" t="s">
        <v>3575</v>
      </c>
      <c r="BQ56" s="45"/>
      <c r="BR56" s="45"/>
      <c r="BS56" s="56"/>
      <c r="BU56" s="44" t="s">
        <v>3773</v>
      </c>
      <c r="BV56" s="55" t="s">
        <v>3577</v>
      </c>
      <c r="BW56" s="55" t="s">
        <v>3578</v>
      </c>
      <c r="BX56" s="55" t="s">
        <v>3578</v>
      </c>
      <c r="BY56" s="45"/>
      <c r="BZ56" s="45"/>
      <c r="CA56" s="56" t="s">
        <v>3579</v>
      </c>
      <c r="CC56" s="54" t="s">
        <v>3773</v>
      </c>
      <c r="CD56" s="55" t="s">
        <v>3580</v>
      </c>
      <c r="CE56" s="55" t="s">
        <v>3581</v>
      </c>
      <c r="CF56" s="55" t="s">
        <v>3581</v>
      </c>
      <c r="CG56" s="45"/>
      <c r="CH56" s="45"/>
      <c r="CI56" s="56"/>
    </row>
    <row r="57" spans="1:87">
      <c r="A57" s="44" t="s">
        <v>3641</v>
      </c>
      <c r="B57" s="45" t="s">
        <v>3548</v>
      </c>
      <c r="C57" s="113" t="s">
        <v>3549</v>
      </c>
      <c r="D57" s="118" t="s">
        <v>3427</v>
      </c>
      <c r="E57" s="111" t="s">
        <v>115</v>
      </c>
      <c r="F57" s="47" t="s">
        <v>3702</v>
      </c>
      <c r="G57" s="119" t="s">
        <v>3551</v>
      </c>
      <c r="I57" s="54" t="s">
        <v>3685</v>
      </c>
      <c r="J57" s="55" t="s">
        <v>3552</v>
      </c>
      <c r="K57" s="56" t="s">
        <v>3553</v>
      </c>
      <c r="L57" s="52"/>
      <c r="M57" s="52"/>
      <c r="N57" s="57"/>
      <c r="O57" s="52"/>
      <c r="Q57" s="44" t="s">
        <v>3757</v>
      </c>
      <c r="R57" s="55" t="s">
        <v>3556</v>
      </c>
      <c r="S57" s="56" t="s">
        <v>3557</v>
      </c>
      <c r="T57" s="52"/>
      <c r="U57" s="52"/>
      <c r="V57" s="53"/>
      <c r="W57" s="52"/>
      <c r="Y57" s="44" t="s">
        <v>3774</v>
      </c>
      <c r="Z57" s="55" t="s">
        <v>3559</v>
      </c>
      <c r="AA57" s="56" t="s">
        <v>3560</v>
      </c>
      <c r="AB57" s="52"/>
      <c r="AC57" s="53"/>
      <c r="AD57" s="53"/>
      <c r="AE57" s="52"/>
      <c r="AG57" s="101" t="s">
        <v>3774</v>
      </c>
      <c r="AH57" s="55" t="s">
        <v>3562</v>
      </c>
      <c r="AI57" s="62" t="s">
        <v>3563</v>
      </c>
      <c r="AJ57" s="54" t="s">
        <v>3563</v>
      </c>
      <c r="AK57" s="55"/>
      <c r="AL57" s="55"/>
      <c r="AM57" s="56"/>
      <c r="AO57" s="44" t="s">
        <v>3774</v>
      </c>
      <c r="AP57" s="55" t="s">
        <v>3565</v>
      </c>
      <c r="AQ57" s="62" t="s">
        <v>3566</v>
      </c>
      <c r="AR57" s="54" t="s">
        <v>3566</v>
      </c>
      <c r="AS57" s="55"/>
      <c r="AT57" s="55"/>
      <c r="AU57" s="56"/>
      <c r="AW57" s="101" t="s">
        <v>3774</v>
      </c>
      <c r="AX57" s="55" t="s">
        <v>3568</v>
      </c>
      <c r="AY57" s="62" t="s">
        <v>3569</v>
      </c>
      <c r="AZ57" s="54" t="s">
        <v>3569</v>
      </c>
      <c r="BA57" s="55"/>
      <c r="BB57" s="55"/>
      <c r="BC57" s="56"/>
      <c r="BE57" s="44" t="s">
        <v>3772</v>
      </c>
      <c r="BF57" s="55" t="s">
        <v>3571</v>
      </c>
      <c r="BG57" s="56" t="s">
        <v>3572</v>
      </c>
      <c r="BH57" s="108"/>
      <c r="BI57" s="45"/>
      <c r="BJ57" s="45"/>
      <c r="BK57" s="56"/>
      <c r="BM57" s="44" t="s">
        <v>3774</v>
      </c>
      <c r="BN57" s="55" t="s">
        <v>3574</v>
      </c>
      <c r="BO57" s="55" t="s">
        <v>3575</v>
      </c>
      <c r="BP57" s="55" t="s">
        <v>3575</v>
      </c>
      <c r="BQ57" s="45"/>
      <c r="BR57" s="45"/>
      <c r="BS57" s="56"/>
      <c r="BU57" s="44" t="s">
        <v>3774</v>
      </c>
      <c r="BV57" s="55" t="s">
        <v>3577</v>
      </c>
      <c r="BW57" s="55" t="s">
        <v>3578</v>
      </c>
      <c r="BX57" s="55" t="s">
        <v>3578</v>
      </c>
      <c r="BY57" s="45"/>
      <c r="BZ57" s="45"/>
      <c r="CA57" s="56" t="s">
        <v>3579</v>
      </c>
      <c r="CC57" s="54" t="s">
        <v>3774</v>
      </c>
      <c r="CD57" s="55" t="s">
        <v>3580</v>
      </c>
      <c r="CE57" s="55" t="s">
        <v>3581</v>
      </c>
      <c r="CF57" s="55" t="s">
        <v>3581</v>
      </c>
      <c r="CG57" s="45"/>
      <c r="CH57" s="45"/>
      <c r="CI57" s="56"/>
    </row>
    <row r="58" spans="1:87">
      <c r="A58" s="44" t="s">
        <v>3648</v>
      </c>
      <c r="B58" s="45" t="s">
        <v>3548</v>
      </c>
      <c r="C58" s="113" t="s">
        <v>3549</v>
      </c>
      <c r="D58" s="118" t="s">
        <v>3427</v>
      </c>
      <c r="E58" s="111" t="s">
        <v>115</v>
      </c>
      <c r="F58" s="47" t="s">
        <v>3707</v>
      </c>
      <c r="G58" s="119" t="s">
        <v>3551</v>
      </c>
      <c r="I58" s="54" t="s">
        <v>3690</v>
      </c>
      <c r="J58" s="55" t="s">
        <v>3552</v>
      </c>
      <c r="K58" s="56" t="s">
        <v>3553</v>
      </c>
      <c r="L58" s="52"/>
      <c r="M58" s="52"/>
      <c r="N58" s="57"/>
      <c r="O58" s="52"/>
      <c r="Q58" s="44" t="s">
        <v>3759</v>
      </c>
      <c r="R58" s="55" t="s">
        <v>3556</v>
      </c>
      <c r="S58" s="56" t="s">
        <v>3557</v>
      </c>
      <c r="T58" s="52"/>
      <c r="U58" s="52"/>
      <c r="V58" s="53"/>
      <c r="W58" s="52"/>
      <c r="Y58" s="44" t="s">
        <v>3775</v>
      </c>
      <c r="Z58" s="55" t="s">
        <v>3559</v>
      </c>
      <c r="AA58" s="56" t="s">
        <v>3560</v>
      </c>
      <c r="AB58" s="52"/>
      <c r="AC58" s="53"/>
      <c r="AD58" s="53"/>
      <c r="AE58" s="52"/>
      <c r="AG58" s="101" t="s">
        <v>3775</v>
      </c>
      <c r="AH58" s="55" t="s">
        <v>3562</v>
      </c>
      <c r="AI58" s="62" t="s">
        <v>3563</v>
      </c>
      <c r="AJ58" s="54" t="s">
        <v>3563</v>
      </c>
      <c r="AK58" s="55"/>
      <c r="AL58" s="55"/>
      <c r="AM58" s="56"/>
      <c r="AO58" s="44" t="s">
        <v>3775</v>
      </c>
      <c r="AP58" s="55" t="s">
        <v>3565</v>
      </c>
      <c r="AQ58" s="62" t="s">
        <v>3566</v>
      </c>
      <c r="AR58" s="54" t="s">
        <v>3566</v>
      </c>
      <c r="AS58" s="55"/>
      <c r="AT58" s="55"/>
      <c r="AU58" s="56"/>
      <c r="AW58" s="101" t="s">
        <v>3775</v>
      </c>
      <c r="AX58" s="55" t="s">
        <v>3568</v>
      </c>
      <c r="AY58" s="62" t="s">
        <v>3569</v>
      </c>
      <c r="AZ58" s="54" t="s">
        <v>3569</v>
      </c>
      <c r="BA58" s="55"/>
      <c r="BB58" s="55"/>
      <c r="BC58" s="56"/>
      <c r="BE58" s="44" t="s">
        <v>3773</v>
      </c>
      <c r="BF58" s="55" t="s">
        <v>3571</v>
      </c>
      <c r="BG58" s="56" t="s">
        <v>3572</v>
      </c>
      <c r="BH58" s="108"/>
      <c r="BI58" s="45"/>
      <c r="BJ58" s="45"/>
      <c r="BK58" s="56"/>
      <c r="BM58" s="44" t="s">
        <v>3775</v>
      </c>
      <c r="BN58" s="55" t="s">
        <v>3574</v>
      </c>
      <c r="BO58" s="55" t="s">
        <v>3575</v>
      </c>
      <c r="BP58" s="55" t="s">
        <v>3575</v>
      </c>
      <c r="BQ58" s="45"/>
      <c r="BR58" s="45"/>
      <c r="BS58" s="56"/>
      <c r="BU58" s="44" t="s">
        <v>3775</v>
      </c>
      <c r="BV58" s="55" t="s">
        <v>3577</v>
      </c>
      <c r="BW58" s="55" t="s">
        <v>3578</v>
      </c>
      <c r="BX58" s="55" t="s">
        <v>3578</v>
      </c>
      <c r="BY58" s="45"/>
      <c r="BZ58" s="45"/>
      <c r="CA58" s="56" t="s">
        <v>3579</v>
      </c>
      <c r="CC58" s="54" t="s">
        <v>3775</v>
      </c>
      <c r="CD58" s="55" t="s">
        <v>3580</v>
      </c>
      <c r="CE58" s="55" t="s">
        <v>3581</v>
      </c>
      <c r="CF58" s="55" t="s">
        <v>3581</v>
      </c>
      <c r="CG58" s="45"/>
      <c r="CH58" s="45"/>
      <c r="CI58" s="56"/>
    </row>
    <row r="59" spans="1:87">
      <c r="A59" s="44" t="s">
        <v>3654</v>
      </c>
      <c r="B59" s="45" t="s">
        <v>3548</v>
      </c>
      <c r="C59" s="113" t="s">
        <v>3549</v>
      </c>
      <c r="D59" s="118" t="s">
        <v>3427</v>
      </c>
      <c r="E59" s="111" t="s">
        <v>115</v>
      </c>
      <c r="F59" s="47" t="s">
        <v>3712</v>
      </c>
      <c r="G59" s="119" t="s">
        <v>3551</v>
      </c>
      <c r="I59" s="54" t="s">
        <v>3695</v>
      </c>
      <c r="J59" s="55" t="s">
        <v>3552</v>
      </c>
      <c r="K59" s="56" t="s">
        <v>3553</v>
      </c>
      <c r="L59" s="52"/>
      <c r="M59" s="52"/>
      <c r="N59" s="57"/>
      <c r="O59" s="52"/>
      <c r="Q59" s="44" t="s">
        <v>3761</v>
      </c>
      <c r="R59" s="55" t="s">
        <v>3556</v>
      </c>
      <c r="S59" s="56" t="s">
        <v>3557</v>
      </c>
      <c r="T59" s="52"/>
      <c r="U59" s="52"/>
      <c r="V59" s="53"/>
      <c r="W59" s="52"/>
      <c r="Y59" s="44" t="s">
        <v>3776</v>
      </c>
      <c r="Z59" s="55" t="s">
        <v>3559</v>
      </c>
      <c r="AA59" s="56" t="s">
        <v>3560</v>
      </c>
      <c r="AB59" s="52"/>
      <c r="AC59" s="53"/>
      <c r="AD59" s="53"/>
      <c r="AE59" s="52"/>
      <c r="AG59" s="101" t="s">
        <v>3776</v>
      </c>
      <c r="AH59" s="55" t="s">
        <v>3562</v>
      </c>
      <c r="AI59" s="62" t="s">
        <v>3563</v>
      </c>
      <c r="AJ59" s="54" t="s">
        <v>3563</v>
      </c>
      <c r="AK59" s="55"/>
      <c r="AL59" s="55"/>
      <c r="AM59" s="56"/>
      <c r="AO59" s="44" t="s">
        <v>3776</v>
      </c>
      <c r="AP59" s="55" t="s">
        <v>3565</v>
      </c>
      <c r="AQ59" s="62" t="s">
        <v>3566</v>
      </c>
      <c r="AR59" s="54" t="s">
        <v>3566</v>
      </c>
      <c r="AS59" s="55"/>
      <c r="AT59" s="55"/>
      <c r="AU59" s="56"/>
      <c r="AW59" s="101" t="s">
        <v>3777</v>
      </c>
      <c r="AX59" s="55" t="s">
        <v>3568</v>
      </c>
      <c r="AY59" s="62" t="s">
        <v>3569</v>
      </c>
      <c r="AZ59" s="54" t="s">
        <v>3569</v>
      </c>
      <c r="BA59" s="55"/>
      <c r="BB59" s="55"/>
      <c r="BC59" s="56"/>
      <c r="BE59" s="44" t="s">
        <v>3774</v>
      </c>
      <c r="BF59" s="55" t="s">
        <v>3571</v>
      </c>
      <c r="BG59" s="56" t="s">
        <v>3572</v>
      </c>
      <c r="BH59" s="108"/>
      <c r="BI59" s="45"/>
      <c r="BJ59" s="45"/>
      <c r="BK59" s="56"/>
      <c r="BM59" s="44" t="s">
        <v>3776</v>
      </c>
      <c r="BN59" s="55" t="s">
        <v>3574</v>
      </c>
      <c r="BO59" s="55" t="s">
        <v>3575</v>
      </c>
      <c r="BP59" s="55" t="s">
        <v>3575</v>
      </c>
      <c r="BQ59" s="45"/>
      <c r="BR59" s="45"/>
      <c r="BS59" s="56"/>
      <c r="BU59" s="44" t="s">
        <v>3776</v>
      </c>
      <c r="BV59" s="55" t="s">
        <v>3577</v>
      </c>
      <c r="BW59" s="55" t="s">
        <v>3578</v>
      </c>
      <c r="BX59" s="55" t="s">
        <v>3578</v>
      </c>
      <c r="BY59" s="45"/>
      <c r="BZ59" s="45"/>
      <c r="CA59" s="56" t="s">
        <v>3579</v>
      </c>
      <c r="CC59" s="54" t="s">
        <v>3776</v>
      </c>
      <c r="CD59" s="55" t="s">
        <v>3580</v>
      </c>
      <c r="CE59" s="55" t="s">
        <v>3581</v>
      </c>
      <c r="CF59" s="55" t="s">
        <v>3581</v>
      </c>
      <c r="CG59" s="45"/>
      <c r="CH59" s="45"/>
      <c r="CI59" s="56"/>
    </row>
    <row r="60" spans="1:87" ht="15.75" thickBot="1">
      <c r="A60" s="44" t="s">
        <v>3660</v>
      </c>
      <c r="B60" s="45" t="s">
        <v>3548</v>
      </c>
      <c r="C60" s="113" t="s">
        <v>3549</v>
      </c>
      <c r="D60" s="120" t="s">
        <v>3427</v>
      </c>
      <c r="E60" s="121" t="s">
        <v>115</v>
      </c>
      <c r="F60" s="122" t="s">
        <v>3722</v>
      </c>
      <c r="G60" s="123" t="s">
        <v>3551</v>
      </c>
      <c r="I60" s="54" t="s">
        <v>3701</v>
      </c>
      <c r="J60" s="55" t="s">
        <v>3552</v>
      </c>
      <c r="K60" s="56" t="s">
        <v>3553</v>
      </c>
      <c r="L60" s="52"/>
      <c r="M60" s="52"/>
      <c r="N60" s="57"/>
      <c r="O60" s="52"/>
      <c r="Q60" s="44" t="s">
        <v>3763</v>
      </c>
      <c r="R60" s="55" t="s">
        <v>3556</v>
      </c>
      <c r="S60" s="56" t="s">
        <v>3557</v>
      </c>
      <c r="T60" s="52"/>
      <c r="U60" s="52"/>
      <c r="V60" s="53"/>
      <c r="W60" s="52"/>
      <c r="Y60" s="44" t="s">
        <v>3778</v>
      </c>
      <c r="Z60" s="55" t="s">
        <v>3559</v>
      </c>
      <c r="AA60" s="56" t="s">
        <v>3560</v>
      </c>
      <c r="AB60" s="52"/>
      <c r="AC60" s="53"/>
      <c r="AD60" s="53"/>
      <c r="AE60" s="52"/>
      <c r="AG60" s="101" t="s">
        <v>3778</v>
      </c>
      <c r="AH60" s="55" t="s">
        <v>3562</v>
      </c>
      <c r="AI60" s="62" t="s">
        <v>3563</v>
      </c>
      <c r="AJ60" s="54" t="s">
        <v>3563</v>
      </c>
      <c r="AK60" s="55"/>
      <c r="AL60" s="55"/>
      <c r="AM60" s="56"/>
      <c r="AO60" s="44" t="s">
        <v>3778</v>
      </c>
      <c r="AP60" s="55" t="s">
        <v>3565</v>
      </c>
      <c r="AQ60" s="62" t="s">
        <v>3566</v>
      </c>
      <c r="AR60" s="54" t="s">
        <v>3566</v>
      </c>
      <c r="AS60" s="55"/>
      <c r="AT60" s="55"/>
      <c r="AU60" s="56"/>
      <c r="AW60" s="101" t="s">
        <v>3779</v>
      </c>
      <c r="AX60" s="55" t="s">
        <v>3568</v>
      </c>
      <c r="AY60" s="62" t="s">
        <v>3569</v>
      </c>
      <c r="AZ60" s="54" t="s">
        <v>3569</v>
      </c>
      <c r="BA60" s="55"/>
      <c r="BB60" s="55"/>
      <c r="BC60" s="56"/>
      <c r="BE60" s="44" t="s">
        <v>3775</v>
      </c>
      <c r="BF60" s="55" t="s">
        <v>3571</v>
      </c>
      <c r="BG60" s="56" t="s">
        <v>3572</v>
      </c>
      <c r="BH60" s="108"/>
      <c r="BI60" s="45"/>
      <c r="BJ60" s="45"/>
      <c r="BK60" s="56"/>
      <c r="BM60" s="44" t="s">
        <v>3778</v>
      </c>
      <c r="BN60" s="55" t="s">
        <v>3574</v>
      </c>
      <c r="BO60" s="55" t="s">
        <v>3575</v>
      </c>
      <c r="BP60" s="55" t="s">
        <v>3575</v>
      </c>
      <c r="BQ60" s="45"/>
      <c r="BR60" s="45"/>
      <c r="BS60" s="56"/>
      <c r="BU60" s="44" t="s">
        <v>3778</v>
      </c>
      <c r="BV60" s="55" t="s">
        <v>3577</v>
      </c>
      <c r="BW60" s="55" t="s">
        <v>3578</v>
      </c>
      <c r="BX60" s="55" t="s">
        <v>3578</v>
      </c>
      <c r="BY60" s="45"/>
      <c r="BZ60" s="45"/>
      <c r="CA60" s="56" t="s">
        <v>3579</v>
      </c>
      <c r="CC60" s="54" t="s">
        <v>3778</v>
      </c>
      <c r="CD60" s="55" t="s">
        <v>3580</v>
      </c>
      <c r="CE60" s="55" t="s">
        <v>3581</v>
      </c>
      <c r="CF60" s="55" t="s">
        <v>3581</v>
      </c>
      <c r="CG60" s="45"/>
      <c r="CH60" s="45"/>
      <c r="CI60" s="56"/>
    </row>
    <row r="61" spans="1:87">
      <c r="A61" s="44" t="s">
        <v>3667</v>
      </c>
      <c r="B61" s="45" t="s">
        <v>3548</v>
      </c>
      <c r="C61" s="46" t="s">
        <v>3549</v>
      </c>
      <c r="D61" s="52"/>
      <c r="E61" s="52"/>
      <c r="F61" s="53"/>
      <c r="G61" s="52"/>
      <c r="I61" s="54" t="s">
        <v>3706</v>
      </c>
      <c r="J61" s="55" t="s">
        <v>3552</v>
      </c>
      <c r="K61" s="56" t="s">
        <v>3553</v>
      </c>
      <c r="L61" s="52"/>
      <c r="M61" s="52"/>
      <c r="N61" s="57"/>
      <c r="O61" s="52"/>
      <c r="Q61" s="44" t="s">
        <v>3765</v>
      </c>
      <c r="R61" s="55" t="s">
        <v>3556</v>
      </c>
      <c r="S61" s="56" t="s">
        <v>3557</v>
      </c>
      <c r="T61" s="52"/>
      <c r="U61" s="52"/>
      <c r="V61" s="53"/>
      <c r="W61" s="52"/>
      <c r="Y61" s="44" t="s">
        <v>3780</v>
      </c>
      <c r="Z61" s="55" t="s">
        <v>3559</v>
      </c>
      <c r="AA61" s="56" t="s">
        <v>3560</v>
      </c>
      <c r="AB61" s="52"/>
      <c r="AC61" s="53"/>
      <c r="AD61" s="53"/>
      <c r="AE61" s="52"/>
      <c r="AG61" s="101" t="s">
        <v>3780</v>
      </c>
      <c r="AH61" s="55" t="s">
        <v>3562</v>
      </c>
      <c r="AI61" s="62" t="s">
        <v>3563</v>
      </c>
      <c r="AJ61" s="54" t="s">
        <v>3563</v>
      </c>
      <c r="AK61" s="55"/>
      <c r="AL61" s="55"/>
      <c r="AM61" s="56"/>
      <c r="AO61" s="44" t="s">
        <v>3780</v>
      </c>
      <c r="AP61" s="55" t="s">
        <v>3565</v>
      </c>
      <c r="AQ61" s="62" t="s">
        <v>3566</v>
      </c>
      <c r="AR61" s="54" t="s">
        <v>3566</v>
      </c>
      <c r="AS61" s="55"/>
      <c r="AT61" s="55"/>
      <c r="AU61" s="56"/>
      <c r="AW61" s="101" t="s">
        <v>3776</v>
      </c>
      <c r="AX61" s="55" t="s">
        <v>3568</v>
      </c>
      <c r="AY61" s="62" t="s">
        <v>3569</v>
      </c>
      <c r="AZ61" s="54" t="s">
        <v>3569</v>
      </c>
      <c r="BA61" s="55"/>
      <c r="BB61" s="55"/>
      <c r="BC61" s="56"/>
      <c r="BE61" s="44" t="s">
        <v>3776</v>
      </c>
      <c r="BF61" s="55" t="s">
        <v>3571</v>
      </c>
      <c r="BG61" s="56" t="s">
        <v>3572</v>
      </c>
      <c r="BH61" s="108"/>
      <c r="BI61" s="45"/>
      <c r="BJ61" s="45"/>
      <c r="BK61" s="56"/>
      <c r="BM61" s="44" t="s">
        <v>3780</v>
      </c>
      <c r="BN61" s="55" t="s">
        <v>3574</v>
      </c>
      <c r="BO61" s="55" t="s">
        <v>3575</v>
      </c>
      <c r="BP61" s="55" t="s">
        <v>3575</v>
      </c>
      <c r="BQ61" s="45"/>
      <c r="BR61" s="45"/>
      <c r="BS61" s="56"/>
      <c r="BU61" s="44" t="s">
        <v>3780</v>
      </c>
      <c r="BV61" s="55" t="s">
        <v>3577</v>
      </c>
      <c r="BW61" s="55" t="s">
        <v>3578</v>
      </c>
      <c r="BX61" s="55" t="s">
        <v>3578</v>
      </c>
      <c r="BY61" s="45"/>
      <c r="BZ61" s="45"/>
      <c r="CA61" s="56" t="s">
        <v>3579</v>
      </c>
      <c r="CC61" s="54" t="s">
        <v>3780</v>
      </c>
      <c r="CD61" s="55" t="s">
        <v>3580</v>
      </c>
      <c r="CE61" s="55" t="s">
        <v>3581</v>
      </c>
      <c r="CF61" s="55" t="s">
        <v>3581</v>
      </c>
      <c r="CG61" s="45"/>
      <c r="CH61" s="45"/>
      <c r="CI61" s="56"/>
    </row>
    <row r="62" spans="1:87">
      <c r="A62" s="44" t="s">
        <v>3672</v>
      </c>
      <c r="B62" s="45" t="s">
        <v>3548</v>
      </c>
      <c r="C62" s="46" t="s">
        <v>3549</v>
      </c>
      <c r="D62" s="52"/>
      <c r="E62" s="52"/>
      <c r="F62" s="53"/>
      <c r="G62" s="52"/>
      <c r="I62" s="54" t="s">
        <v>3711</v>
      </c>
      <c r="J62" s="55" t="s">
        <v>3552</v>
      </c>
      <c r="K62" s="56" t="s">
        <v>3553</v>
      </c>
      <c r="L62" s="52"/>
      <c r="M62" s="52"/>
      <c r="N62" s="57"/>
      <c r="O62" s="52"/>
      <c r="Q62" s="44" t="s">
        <v>3768</v>
      </c>
      <c r="R62" s="55" t="s">
        <v>3556</v>
      </c>
      <c r="S62" s="56" t="s">
        <v>3557</v>
      </c>
      <c r="T62" s="52"/>
      <c r="U62" s="52"/>
      <c r="V62" s="53"/>
      <c r="W62" s="52"/>
      <c r="Y62" s="44" t="s">
        <v>3781</v>
      </c>
      <c r="Z62" s="55" t="s">
        <v>3559</v>
      </c>
      <c r="AA62" s="56" t="s">
        <v>3560</v>
      </c>
      <c r="AB62" s="52"/>
      <c r="AC62" s="53"/>
      <c r="AD62" s="53"/>
      <c r="AE62" s="52"/>
      <c r="AG62" s="101" t="s">
        <v>3781</v>
      </c>
      <c r="AH62" s="55" t="s">
        <v>3562</v>
      </c>
      <c r="AI62" s="62" t="s">
        <v>3563</v>
      </c>
      <c r="AJ62" s="54" t="s">
        <v>3563</v>
      </c>
      <c r="AK62" s="55"/>
      <c r="AL62" s="55"/>
      <c r="AM62" s="56"/>
      <c r="AO62" s="44" t="s">
        <v>3781</v>
      </c>
      <c r="AP62" s="55" t="s">
        <v>3565</v>
      </c>
      <c r="AQ62" s="62" t="s">
        <v>3566</v>
      </c>
      <c r="AR62" s="54" t="s">
        <v>3566</v>
      </c>
      <c r="AS62" s="55"/>
      <c r="AT62" s="55"/>
      <c r="AU62" s="56"/>
      <c r="AW62" s="101" t="s">
        <v>3778</v>
      </c>
      <c r="AX62" s="55" t="s">
        <v>3568</v>
      </c>
      <c r="AY62" s="62" t="s">
        <v>3569</v>
      </c>
      <c r="AZ62" s="54" t="s">
        <v>3569</v>
      </c>
      <c r="BA62" s="55"/>
      <c r="BB62" s="55"/>
      <c r="BC62" s="56"/>
      <c r="BE62" s="44" t="s">
        <v>3778</v>
      </c>
      <c r="BF62" s="55" t="s">
        <v>3571</v>
      </c>
      <c r="BG62" s="56" t="s">
        <v>3572</v>
      </c>
      <c r="BH62" s="108"/>
      <c r="BI62" s="45"/>
      <c r="BJ62" s="45"/>
      <c r="BK62" s="56"/>
      <c r="BM62" s="44" t="s">
        <v>3781</v>
      </c>
      <c r="BN62" s="55" t="s">
        <v>3574</v>
      </c>
      <c r="BO62" s="55" t="s">
        <v>3575</v>
      </c>
      <c r="BP62" s="55" t="s">
        <v>3575</v>
      </c>
      <c r="BQ62" s="45"/>
      <c r="BR62" s="45"/>
      <c r="BS62" s="56"/>
      <c r="BU62" s="44" t="s">
        <v>3781</v>
      </c>
      <c r="BV62" s="55" t="s">
        <v>3577</v>
      </c>
      <c r="BW62" s="55" t="s">
        <v>3578</v>
      </c>
      <c r="BX62" s="55" t="s">
        <v>3578</v>
      </c>
      <c r="BY62" s="45"/>
      <c r="BZ62" s="45"/>
      <c r="CA62" s="56" t="s">
        <v>3579</v>
      </c>
      <c r="CC62" s="54" t="s">
        <v>3781</v>
      </c>
      <c r="CD62" s="55" t="s">
        <v>3580</v>
      </c>
      <c r="CE62" s="55" t="s">
        <v>3581</v>
      </c>
      <c r="CF62" s="55" t="s">
        <v>3581</v>
      </c>
      <c r="CG62" s="45"/>
      <c r="CH62" s="45"/>
      <c r="CI62" s="56"/>
    </row>
    <row r="63" spans="1:87">
      <c r="A63" s="44" t="s">
        <v>3677</v>
      </c>
      <c r="B63" s="45" t="s">
        <v>3548</v>
      </c>
      <c r="C63" s="46" t="s">
        <v>3549</v>
      </c>
      <c r="D63" s="52"/>
      <c r="E63" s="52"/>
      <c r="F63" s="53"/>
      <c r="G63" s="52"/>
      <c r="I63" s="54" t="s">
        <v>3717</v>
      </c>
      <c r="J63" s="55" t="s">
        <v>3552</v>
      </c>
      <c r="K63" s="56" t="s">
        <v>3553</v>
      </c>
      <c r="L63" s="52"/>
      <c r="M63" s="52"/>
      <c r="N63" s="57"/>
      <c r="O63" s="52"/>
      <c r="Q63" s="44" t="s">
        <v>3770</v>
      </c>
      <c r="R63" s="55" t="s">
        <v>3556</v>
      </c>
      <c r="S63" s="56" t="s">
        <v>3557</v>
      </c>
      <c r="T63" s="52"/>
      <c r="U63" s="52"/>
      <c r="V63" s="53"/>
      <c r="W63" s="52"/>
      <c r="Y63" s="44" t="s">
        <v>3782</v>
      </c>
      <c r="Z63" s="55" t="s">
        <v>3559</v>
      </c>
      <c r="AA63" s="56" t="s">
        <v>3560</v>
      </c>
      <c r="AB63" s="52"/>
      <c r="AC63" s="53"/>
      <c r="AD63" s="53"/>
      <c r="AE63" s="52"/>
      <c r="AG63" s="101" t="s">
        <v>3782</v>
      </c>
      <c r="AH63" s="55" t="s">
        <v>3562</v>
      </c>
      <c r="AI63" s="62" t="s">
        <v>3563</v>
      </c>
      <c r="AJ63" s="54" t="s">
        <v>3563</v>
      </c>
      <c r="AK63" s="55"/>
      <c r="AL63" s="55"/>
      <c r="AM63" s="56"/>
      <c r="AO63" s="44" t="s">
        <v>3782</v>
      </c>
      <c r="AP63" s="55" t="s">
        <v>3565</v>
      </c>
      <c r="AQ63" s="62" t="s">
        <v>3566</v>
      </c>
      <c r="AR63" s="54" t="s">
        <v>3566</v>
      </c>
      <c r="AS63" s="55"/>
      <c r="AT63" s="55"/>
      <c r="AU63" s="56"/>
      <c r="AW63" s="101" t="s">
        <v>3780</v>
      </c>
      <c r="AX63" s="55" t="s">
        <v>3568</v>
      </c>
      <c r="AY63" s="62" t="s">
        <v>3569</v>
      </c>
      <c r="AZ63" s="54" t="s">
        <v>3569</v>
      </c>
      <c r="BA63" s="55"/>
      <c r="BB63" s="55"/>
      <c r="BC63" s="56"/>
      <c r="BE63" s="44" t="s">
        <v>3780</v>
      </c>
      <c r="BF63" s="55" t="s">
        <v>3571</v>
      </c>
      <c r="BG63" s="56" t="s">
        <v>3572</v>
      </c>
      <c r="BH63" s="108"/>
      <c r="BI63" s="45"/>
      <c r="BJ63" s="45"/>
      <c r="BK63" s="56"/>
      <c r="BM63" s="44" t="s">
        <v>3782</v>
      </c>
      <c r="BN63" s="55" t="s">
        <v>3574</v>
      </c>
      <c r="BO63" s="55" t="s">
        <v>3575</v>
      </c>
      <c r="BP63" s="55" t="s">
        <v>3575</v>
      </c>
      <c r="BQ63" s="45"/>
      <c r="BR63" s="45"/>
      <c r="BS63" s="56"/>
      <c r="BU63" s="44" t="s">
        <v>3782</v>
      </c>
      <c r="BV63" s="55" t="s">
        <v>3577</v>
      </c>
      <c r="BW63" s="55" t="s">
        <v>3578</v>
      </c>
      <c r="BX63" s="55" t="s">
        <v>3578</v>
      </c>
      <c r="BY63" s="45"/>
      <c r="BZ63" s="45"/>
      <c r="CA63" s="56" t="s">
        <v>3579</v>
      </c>
      <c r="CC63" s="54" t="s">
        <v>3782</v>
      </c>
      <c r="CD63" s="55" t="s">
        <v>3580</v>
      </c>
      <c r="CE63" s="55" t="s">
        <v>3581</v>
      </c>
      <c r="CF63" s="55" t="s">
        <v>3581</v>
      </c>
      <c r="CG63" s="45"/>
      <c r="CH63" s="45"/>
      <c r="CI63" s="56"/>
    </row>
    <row r="64" spans="1:87">
      <c r="A64" s="44" t="s">
        <v>3681</v>
      </c>
      <c r="B64" s="45" t="s">
        <v>3548</v>
      </c>
      <c r="C64" s="46" t="s">
        <v>3549</v>
      </c>
      <c r="D64" s="52"/>
      <c r="E64" s="52"/>
      <c r="F64" s="53"/>
      <c r="G64" s="52"/>
      <c r="I64" s="54" t="s">
        <v>3721</v>
      </c>
      <c r="J64" s="55" t="s">
        <v>3552</v>
      </c>
      <c r="K64" s="56" t="s">
        <v>3553</v>
      </c>
      <c r="L64" s="52"/>
      <c r="M64" s="52"/>
      <c r="N64" s="57"/>
      <c r="O64" s="52"/>
      <c r="Q64" s="44" t="s">
        <v>3771</v>
      </c>
      <c r="R64" s="55" t="s">
        <v>3556</v>
      </c>
      <c r="S64" s="56" t="s">
        <v>3557</v>
      </c>
      <c r="T64" s="52"/>
      <c r="U64" s="52"/>
      <c r="V64" s="53"/>
      <c r="W64" s="52"/>
      <c r="Y64" s="44" t="s">
        <v>3783</v>
      </c>
      <c r="Z64" s="55" t="s">
        <v>3559</v>
      </c>
      <c r="AA64" s="56" t="s">
        <v>3560</v>
      </c>
      <c r="AB64" s="52"/>
      <c r="AC64" s="53"/>
      <c r="AD64" s="53"/>
      <c r="AE64" s="52"/>
      <c r="AG64" s="101" t="s">
        <v>3783</v>
      </c>
      <c r="AH64" s="55" t="s">
        <v>3562</v>
      </c>
      <c r="AI64" s="62" t="s">
        <v>3563</v>
      </c>
      <c r="AJ64" s="54" t="s">
        <v>3563</v>
      </c>
      <c r="AK64" s="55"/>
      <c r="AL64" s="55"/>
      <c r="AM64" s="56"/>
      <c r="AO64" s="44" t="s">
        <v>3783</v>
      </c>
      <c r="AP64" s="55" t="s">
        <v>3565</v>
      </c>
      <c r="AQ64" s="62" t="s">
        <v>3566</v>
      </c>
      <c r="AR64" s="54" t="s">
        <v>3566</v>
      </c>
      <c r="AS64" s="55"/>
      <c r="AT64" s="55"/>
      <c r="AU64" s="56"/>
      <c r="AW64" s="101" t="s">
        <v>3781</v>
      </c>
      <c r="AX64" s="55" t="s">
        <v>3568</v>
      </c>
      <c r="AY64" s="62" t="s">
        <v>3569</v>
      </c>
      <c r="AZ64" s="54" t="s">
        <v>3569</v>
      </c>
      <c r="BA64" s="55"/>
      <c r="BB64" s="55"/>
      <c r="BC64" s="56"/>
      <c r="BE64" s="44" t="s">
        <v>3781</v>
      </c>
      <c r="BF64" s="55" t="s">
        <v>3571</v>
      </c>
      <c r="BG64" s="56" t="s">
        <v>3572</v>
      </c>
      <c r="BH64" s="108"/>
      <c r="BI64" s="45"/>
      <c r="BJ64" s="45"/>
      <c r="BK64" s="56"/>
      <c r="BM64" s="44" t="s">
        <v>3783</v>
      </c>
      <c r="BN64" s="55" t="s">
        <v>3574</v>
      </c>
      <c r="BO64" s="55" t="s">
        <v>3575</v>
      </c>
      <c r="BP64" s="55" t="s">
        <v>3575</v>
      </c>
      <c r="BQ64" s="45"/>
      <c r="BR64" s="45"/>
      <c r="BS64" s="56"/>
      <c r="BU64" s="44" t="s">
        <v>3783</v>
      </c>
      <c r="BV64" s="55" t="s">
        <v>3577</v>
      </c>
      <c r="BW64" s="55" t="s">
        <v>3578</v>
      </c>
      <c r="BX64" s="55" t="s">
        <v>3578</v>
      </c>
      <c r="BY64" s="45"/>
      <c r="BZ64" s="45"/>
      <c r="CA64" s="56" t="s">
        <v>3579</v>
      </c>
      <c r="CC64" s="54" t="s">
        <v>3783</v>
      </c>
      <c r="CD64" s="55" t="s">
        <v>3580</v>
      </c>
      <c r="CE64" s="55" t="s">
        <v>3581</v>
      </c>
      <c r="CF64" s="55" t="s">
        <v>3581</v>
      </c>
      <c r="CG64" s="45"/>
      <c r="CH64" s="45"/>
      <c r="CI64" s="56"/>
    </row>
    <row r="65" spans="1:87">
      <c r="A65" s="44" t="s">
        <v>3685</v>
      </c>
      <c r="B65" s="45" t="s">
        <v>3548</v>
      </c>
      <c r="C65" s="46" t="s">
        <v>3549</v>
      </c>
      <c r="D65" s="52"/>
      <c r="E65" s="52"/>
      <c r="F65" s="53"/>
      <c r="G65" s="52"/>
      <c r="I65" s="54" t="s">
        <v>3726</v>
      </c>
      <c r="J65" s="55" t="s">
        <v>3552</v>
      </c>
      <c r="K65" s="56" t="s">
        <v>3553</v>
      </c>
      <c r="L65" s="52"/>
      <c r="M65" s="52"/>
      <c r="N65" s="57"/>
      <c r="O65" s="52"/>
      <c r="Q65" s="44" t="s">
        <v>3772</v>
      </c>
      <c r="R65" s="55" t="s">
        <v>3556</v>
      </c>
      <c r="S65" s="56" t="s">
        <v>3557</v>
      </c>
      <c r="T65" s="52"/>
      <c r="U65" s="52"/>
      <c r="V65" s="53"/>
      <c r="W65" s="52"/>
      <c r="Y65" s="44" t="s">
        <v>3784</v>
      </c>
      <c r="Z65" s="55" t="s">
        <v>3559</v>
      </c>
      <c r="AA65" s="56" t="s">
        <v>3560</v>
      </c>
      <c r="AB65" s="52"/>
      <c r="AC65" s="53"/>
      <c r="AD65" s="53"/>
      <c r="AE65" s="52"/>
      <c r="AG65" s="101" t="s">
        <v>3784</v>
      </c>
      <c r="AH65" s="55" t="s">
        <v>3562</v>
      </c>
      <c r="AI65" s="62" t="s">
        <v>3563</v>
      </c>
      <c r="AJ65" s="54" t="s">
        <v>3563</v>
      </c>
      <c r="AK65" s="55"/>
      <c r="AL65" s="55"/>
      <c r="AM65" s="56"/>
      <c r="AO65" s="44" t="s">
        <v>3784</v>
      </c>
      <c r="AP65" s="55" t="s">
        <v>3565</v>
      </c>
      <c r="AQ65" s="62" t="s">
        <v>3566</v>
      </c>
      <c r="AR65" s="54" t="s">
        <v>3566</v>
      </c>
      <c r="AS65" s="55"/>
      <c r="AT65" s="55"/>
      <c r="AU65" s="56"/>
      <c r="AW65" s="101" t="s">
        <v>3782</v>
      </c>
      <c r="AX65" s="55" t="s">
        <v>3568</v>
      </c>
      <c r="AY65" s="62" t="s">
        <v>3569</v>
      </c>
      <c r="AZ65" s="54" t="s">
        <v>3569</v>
      </c>
      <c r="BA65" s="55"/>
      <c r="BB65" s="55"/>
      <c r="BC65" s="56"/>
      <c r="BE65" s="44" t="s">
        <v>3782</v>
      </c>
      <c r="BF65" s="55" t="s">
        <v>3571</v>
      </c>
      <c r="BG65" s="56" t="s">
        <v>3572</v>
      </c>
      <c r="BH65" s="108"/>
      <c r="BI65" s="45"/>
      <c r="BJ65" s="45"/>
      <c r="BK65" s="56"/>
      <c r="BM65" s="44" t="s">
        <v>3784</v>
      </c>
      <c r="BN65" s="55" t="s">
        <v>3574</v>
      </c>
      <c r="BO65" s="55" t="s">
        <v>3575</v>
      </c>
      <c r="BP65" s="55" t="s">
        <v>3575</v>
      </c>
      <c r="BQ65" s="45"/>
      <c r="BR65" s="45"/>
      <c r="BS65" s="56"/>
      <c r="BU65" s="44" t="s">
        <v>3784</v>
      </c>
      <c r="BV65" s="55" t="s">
        <v>3577</v>
      </c>
      <c r="BW65" s="55" t="s">
        <v>3578</v>
      </c>
      <c r="BX65" s="55" t="s">
        <v>3578</v>
      </c>
      <c r="BY65" s="45"/>
      <c r="BZ65" s="45"/>
      <c r="CA65" s="56" t="s">
        <v>3579</v>
      </c>
      <c r="CC65" s="54" t="s">
        <v>3784</v>
      </c>
      <c r="CD65" s="55" t="s">
        <v>3580</v>
      </c>
      <c r="CE65" s="55" t="s">
        <v>3581</v>
      </c>
      <c r="CF65" s="55" t="s">
        <v>3581</v>
      </c>
      <c r="CG65" s="45"/>
      <c r="CH65" s="45"/>
      <c r="CI65" s="56"/>
    </row>
    <row r="66" spans="1:87">
      <c r="A66" s="44" t="s">
        <v>3690</v>
      </c>
      <c r="B66" s="45" t="s">
        <v>3548</v>
      </c>
      <c r="C66" s="46" t="s">
        <v>3549</v>
      </c>
      <c r="D66" s="52"/>
      <c r="E66" s="52"/>
      <c r="F66" s="53"/>
      <c r="G66" s="52"/>
      <c r="I66" s="54" t="s">
        <v>3729</v>
      </c>
      <c r="J66" s="55" t="s">
        <v>3552</v>
      </c>
      <c r="K66" s="56" t="s">
        <v>3553</v>
      </c>
      <c r="L66" s="52"/>
      <c r="M66" s="52"/>
      <c r="N66" s="57"/>
      <c r="O66" s="52"/>
      <c r="Q66" s="44" t="s">
        <v>3773</v>
      </c>
      <c r="R66" s="55" t="s">
        <v>3556</v>
      </c>
      <c r="S66" s="56" t="s">
        <v>3557</v>
      </c>
      <c r="T66" s="52"/>
      <c r="U66" s="52"/>
      <c r="V66" s="53"/>
      <c r="W66" s="52"/>
      <c r="Y66" s="44" t="s">
        <v>3785</v>
      </c>
      <c r="Z66" s="55" t="s">
        <v>3559</v>
      </c>
      <c r="AA66" s="56" t="s">
        <v>3560</v>
      </c>
      <c r="AB66" s="52"/>
      <c r="AC66" s="53"/>
      <c r="AD66" s="53"/>
      <c r="AE66" s="52"/>
      <c r="AG66" s="101" t="s">
        <v>114</v>
      </c>
      <c r="AH66" s="55" t="s">
        <v>3562</v>
      </c>
      <c r="AI66" s="62" t="s">
        <v>3563</v>
      </c>
      <c r="AJ66" s="54" t="s">
        <v>3563</v>
      </c>
      <c r="AK66" s="55"/>
      <c r="AL66" s="55"/>
      <c r="AM66" s="56"/>
      <c r="AO66" s="44" t="s">
        <v>114</v>
      </c>
      <c r="AP66" s="55" t="s">
        <v>3565</v>
      </c>
      <c r="AQ66" s="62" t="s">
        <v>3566</v>
      </c>
      <c r="AR66" s="54" t="s">
        <v>3566</v>
      </c>
      <c r="AS66" s="55"/>
      <c r="AT66" s="55"/>
      <c r="AU66" s="56"/>
      <c r="AW66" s="101" t="s">
        <v>3783</v>
      </c>
      <c r="AX66" s="55" t="s">
        <v>3568</v>
      </c>
      <c r="AY66" s="62" t="s">
        <v>3569</v>
      </c>
      <c r="AZ66" s="54" t="s">
        <v>3569</v>
      </c>
      <c r="BA66" s="55"/>
      <c r="BB66" s="55"/>
      <c r="BC66" s="56"/>
      <c r="BE66" s="44" t="s">
        <v>3783</v>
      </c>
      <c r="BF66" s="55" t="s">
        <v>3571</v>
      </c>
      <c r="BG66" s="56" t="s">
        <v>3572</v>
      </c>
      <c r="BH66" s="108"/>
      <c r="BI66" s="45"/>
      <c r="BJ66" s="45"/>
      <c r="BK66" s="56"/>
      <c r="BM66" s="44" t="s">
        <v>3786</v>
      </c>
      <c r="BN66" s="55" t="s">
        <v>3574</v>
      </c>
      <c r="BO66" s="55" t="s">
        <v>3575</v>
      </c>
      <c r="BP66" s="55" t="s">
        <v>3575</v>
      </c>
      <c r="BQ66" s="45"/>
      <c r="BR66" s="45"/>
      <c r="BS66" s="56"/>
      <c r="BU66" s="44" t="s">
        <v>3787</v>
      </c>
      <c r="BV66" s="55" t="s">
        <v>3577</v>
      </c>
      <c r="BW66" s="55" t="s">
        <v>3578</v>
      </c>
      <c r="BX66" s="55" t="s">
        <v>3578</v>
      </c>
      <c r="BY66" s="45"/>
      <c r="BZ66" s="45"/>
      <c r="CA66" s="56" t="s">
        <v>3579</v>
      </c>
      <c r="CC66" s="54" t="s">
        <v>3786</v>
      </c>
      <c r="CD66" s="55" t="s">
        <v>3580</v>
      </c>
      <c r="CE66" s="55" t="s">
        <v>3581</v>
      </c>
      <c r="CF66" s="55" t="s">
        <v>3581</v>
      </c>
      <c r="CG66" s="45"/>
      <c r="CH66" s="45"/>
      <c r="CI66" s="56"/>
    </row>
    <row r="67" spans="1:87">
      <c r="A67" s="44" t="s">
        <v>3695</v>
      </c>
      <c r="B67" s="45" t="s">
        <v>3548</v>
      </c>
      <c r="C67" s="46" t="s">
        <v>3549</v>
      </c>
      <c r="D67" s="52"/>
      <c r="E67" s="52"/>
      <c r="F67" s="53"/>
      <c r="G67" s="52"/>
      <c r="I67" s="54" t="s">
        <v>3733</v>
      </c>
      <c r="J67" s="55" t="s">
        <v>3552</v>
      </c>
      <c r="K67" s="56" t="s">
        <v>3553</v>
      </c>
      <c r="L67" s="52"/>
      <c r="M67" s="52"/>
      <c r="N67" s="57"/>
      <c r="O67" s="52"/>
      <c r="Q67" s="44" t="s">
        <v>3774</v>
      </c>
      <c r="R67" s="55" t="s">
        <v>3556</v>
      </c>
      <c r="S67" s="56" t="s">
        <v>3557</v>
      </c>
      <c r="T67" s="52"/>
      <c r="U67" s="52"/>
      <c r="V67" s="53"/>
      <c r="W67" s="52"/>
      <c r="Y67" s="44" t="s">
        <v>3788</v>
      </c>
      <c r="Z67" s="55" t="s">
        <v>3559</v>
      </c>
      <c r="AA67" s="56" t="s">
        <v>3560</v>
      </c>
      <c r="AB67" s="52"/>
      <c r="AC67" s="53"/>
      <c r="AD67" s="53"/>
      <c r="AE67" s="52"/>
      <c r="AG67" s="101" t="s">
        <v>3789</v>
      </c>
      <c r="AH67" s="55" t="s">
        <v>3562</v>
      </c>
      <c r="AI67" s="62" t="s">
        <v>3563</v>
      </c>
      <c r="AJ67" s="54" t="s">
        <v>3563</v>
      </c>
      <c r="AK67" s="55"/>
      <c r="AL67" s="55"/>
      <c r="AM67" s="56"/>
      <c r="AO67" s="44" t="s">
        <v>3789</v>
      </c>
      <c r="AP67" s="55" t="s">
        <v>3565</v>
      </c>
      <c r="AQ67" s="62" t="s">
        <v>3566</v>
      </c>
      <c r="AR67" s="54" t="s">
        <v>3566</v>
      </c>
      <c r="AS67" s="55"/>
      <c r="AT67" s="55"/>
      <c r="AU67" s="56"/>
      <c r="AW67" s="101" t="s">
        <v>3784</v>
      </c>
      <c r="AX67" s="55" t="s">
        <v>3568</v>
      </c>
      <c r="AY67" s="62" t="s">
        <v>3569</v>
      </c>
      <c r="AZ67" s="54" t="s">
        <v>3569</v>
      </c>
      <c r="BA67" s="55"/>
      <c r="BB67" s="55"/>
      <c r="BC67" s="56"/>
      <c r="BE67" s="44" t="s">
        <v>3784</v>
      </c>
      <c r="BF67" s="55" t="s">
        <v>3571</v>
      </c>
      <c r="BG67" s="56" t="s">
        <v>3572</v>
      </c>
      <c r="BH67" s="108"/>
      <c r="BI67" s="45"/>
      <c r="BJ67" s="45"/>
      <c r="BK67" s="56"/>
      <c r="BM67" s="44" t="s">
        <v>3790</v>
      </c>
      <c r="BN67" s="55" t="s">
        <v>3574</v>
      </c>
      <c r="BO67" s="55" t="s">
        <v>3575</v>
      </c>
      <c r="BP67" s="55" t="s">
        <v>3575</v>
      </c>
      <c r="BQ67" s="45"/>
      <c r="BR67" s="45"/>
      <c r="BS67" s="56"/>
      <c r="BU67" s="44" t="s">
        <v>3791</v>
      </c>
      <c r="BV67" s="55" t="s">
        <v>3577</v>
      </c>
      <c r="BW67" s="55" t="s">
        <v>3578</v>
      </c>
      <c r="BX67" s="55" t="s">
        <v>3578</v>
      </c>
      <c r="BY67" s="45"/>
      <c r="BZ67" s="45"/>
      <c r="CA67" s="56" t="s">
        <v>3579</v>
      </c>
      <c r="CC67" s="54" t="s">
        <v>3790</v>
      </c>
      <c r="CD67" s="55" t="s">
        <v>3580</v>
      </c>
      <c r="CE67" s="55" t="s">
        <v>3581</v>
      </c>
      <c r="CF67" s="55" t="s">
        <v>3581</v>
      </c>
      <c r="CG67" s="45"/>
      <c r="CH67" s="45"/>
      <c r="CI67" s="56"/>
    </row>
    <row r="68" spans="1:87">
      <c r="A68" s="44" t="s">
        <v>3701</v>
      </c>
      <c r="B68" s="45" t="s">
        <v>3548</v>
      </c>
      <c r="C68" s="46" t="s">
        <v>3549</v>
      </c>
      <c r="D68" s="52"/>
      <c r="E68" s="52"/>
      <c r="F68" s="53"/>
      <c r="G68" s="52"/>
      <c r="I68" s="54" t="s">
        <v>3736</v>
      </c>
      <c r="J68" s="55" t="s">
        <v>3552</v>
      </c>
      <c r="K68" s="56" t="s">
        <v>3553</v>
      </c>
      <c r="L68" s="52"/>
      <c r="M68" s="52"/>
      <c r="N68" s="57"/>
      <c r="O68" s="52"/>
      <c r="Q68" s="44" t="s">
        <v>3775</v>
      </c>
      <c r="R68" s="55" t="s">
        <v>3556</v>
      </c>
      <c r="S68" s="56" t="s">
        <v>3557</v>
      </c>
      <c r="T68" s="52"/>
      <c r="U68" s="52"/>
      <c r="V68" s="53"/>
      <c r="W68" s="52"/>
      <c r="Y68" s="44" t="s">
        <v>3792</v>
      </c>
      <c r="Z68" s="55" t="s">
        <v>3559</v>
      </c>
      <c r="AA68" s="56" t="s">
        <v>3560</v>
      </c>
      <c r="AB68" s="52"/>
      <c r="AC68" s="53"/>
      <c r="AD68" s="53"/>
      <c r="AE68" s="52"/>
      <c r="AG68" s="101" t="s">
        <v>3785</v>
      </c>
      <c r="AH68" s="55" t="s">
        <v>3562</v>
      </c>
      <c r="AI68" s="62" t="s">
        <v>3563</v>
      </c>
      <c r="AJ68" s="54" t="s">
        <v>3563</v>
      </c>
      <c r="AK68" s="55"/>
      <c r="AL68" s="55"/>
      <c r="AM68" s="56"/>
      <c r="AO68" s="44" t="s">
        <v>3785</v>
      </c>
      <c r="AP68" s="55" t="s">
        <v>3565</v>
      </c>
      <c r="AQ68" s="62" t="s">
        <v>3566</v>
      </c>
      <c r="AR68" s="54" t="s">
        <v>3566</v>
      </c>
      <c r="AS68" s="55"/>
      <c r="AT68" s="55"/>
      <c r="AU68" s="56"/>
      <c r="AW68" s="101" t="s">
        <v>3785</v>
      </c>
      <c r="AX68" s="55" t="s">
        <v>3568</v>
      </c>
      <c r="AY68" s="62" t="s">
        <v>3569</v>
      </c>
      <c r="AZ68" s="54" t="s">
        <v>3569</v>
      </c>
      <c r="BA68" s="55"/>
      <c r="BB68" s="55"/>
      <c r="BC68" s="56"/>
      <c r="BE68" s="44" t="s">
        <v>114</v>
      </c>
      <c r="BF68" s="55" t="s">
        <v>3571</v>
      </c>
      <c r="BG68" s="56" t="s">
        <v>3572</v>
      </c>
      <c r="BH68" s="108"/>
      <c r="BI68" s="45"/>
      <c r="BJ68" s="45"/>
      <c r="BK68" s="56"/>
      <c r="BM68" s="44" t="s">
        <v>114</v>
      </c>
      <c r="BN68" s="55" t="s">
        <v>3574</v>
      </c>
      <c r="BO68" s="55" t="s">
        <v>3575</v>
      </c>
      <c r="BP68" s="55" t="s">
        <v>3575</v>
      </c>
      <c r="BQ68" s="45"/>
      <c r="BR68" s="45"/>
      <c r="BS68" s="56"/>
      <c r="BU68" s="44" t="s">
        <v>3785</v>
      </c>
      <c r="BV68" s="55" t="s">
        <v>3577</v>
      </c>
      <c r="BW68" s="55" t="s">
        <v>3578</v>
      </c>
      <c r="BX68" s="55" t="s">
        <v>3578</v>
      </c>
      <c r="BY68" s="45"/>
      <c r="BZ68" s="45"/>
      <c r="CA68" s="56" t="s">
        <v>3579</v>
      </c>
      <c r="CC68" s="54" t="s">
        <v>114</v>
      </c>
      <c r="CD68" s="55" t="s">
        <v>3580</v>
      </c>
      <c r="CE68" s="55" t="s">
        <v>3581</v>
      </c>
      <c r="CF68" s="55" t="s">
        <v>3581</v>
      </c>
      <c r="CG68" s="45"/>
      <c r="CH68" s="45"/>
      <c r="CI68" s="56"/>
    </row>
    <row r="69" spans="1:87">
      <c r="A69" s="44" t="s">
        <v>3706</v>
      </c>
      <c r="B69" s="45" t="s">
        <v>3548</v>
      </c>
      <c r="C69" s="46" t="s">
        <v>3549</v>
      </c>
      <c r="D69" s="52"/>
      <c r="E69" s="52"/>
      <c r="F69" s="53"/>
      <c r="G69" s="52"/>
      <c r="I69" s="54" t="s">
        <v>3739</v>
      </c>
      <c r="J69" s="55" t="s">
        <v>3552</v>
      </c>
      <c r="K69" s="56" t="s">
        <v>3553</v>
      </c>
      <c r="L69" s="52"/>
      <c r="M69" s="52"/>
      <c r="N69" s="57"/>
      <c r="O69" s="52"/>
      <c r="Q69" s="44" t="s">
        <v>3776</v>
      </c>
      <c r="R69" s="55" t="s">
        <v>3556</v>
      </c>
      <c r="S69" s="56" t="s">
        <v>3557</v>
      </c>
      <c r="T69" s="52"/>
      <c r="U69" s="52"/>
      <c r="V69" s="53"/>
      <c r="W69" s="52"/>
      <c r="Y69" s="44" t="s">
        <v>3793</v>
      </c>
      <c r="Z69" s="55" t="s">
        <v>3559</v>
      </c>
      <c r="AA69" s="56" t="s">
        <v>3560</v>
      </c>
      <c r="AB69" s="52"/>
      <c r="AC69" s="53"/>
      <c r="AD69" s="53"/>
      <c r="AE69" s="52"/>
      <c r="AG69" s="101" t="s">
        <v>3788</v>
      </c>
      <c r="AH69" s="55" t="s">
        <v>3562</v>
      </c>
      <c r="AI69" s="62" t="s">
        <v>3563</v>
      </c>
      <c r="AJ69" s="54" t="s">
        <v>3563</v>
      </c>
      <c r="AK69" s="55"/>
      <c r="AL69" s="55"/>
      <c r="AM69" s="56"/>
      <c r="AO69" s="44" t="s">
        <v>3788</v>
      </c>
      <c r="AP69" s="55" t="s">
        <v>3565</v>
      </c>
      <c r="AQ69" s="62" t="s">
        <v>3566</v>
      </c>
      <c r="AR69" s="54" t="s">
        <v>3566</v>
      </c>
      <c r="AS69" s="55"/>
      <c r="AT69" s="55"/>
      <c r="AU69" s="56"/>
      <c r="AW69" s="101" t="s">
        <v>3788</v>
      </c>
      <c r="AX69" s="55" t="s">
        <v>3568</v>
      </c>
      <c r="AY69" s="62" t="s">
        <v>3569</v>
      </c>
      <c r="AZ69" s="54" t="s">
        <v>3569</v>
      </c>
      <c r="BA69" s="55"/>
      <c r="BB69" s="55"/>
      <c r="BC69" s="56"/>
      <c r="BE69" s="106" t="s">
        <v>3789</v>
      </c>
      <c r="BF69" s="55" t="s">
        <v>3571</v>
      </c>
      <c r="BG69" s="56" t="s">
        <v>3572</v>
      </c>
      <c r="BH69" s="108"/>
      <c r="BI69" s="45"/>
      <c r="BJ69" s="45"/>
      <c r="BK69" s="56"/>
      <c r="BM69" s="44" t="s">
        <v>3789</v>
      </c>
      <c r="BN69" s="55" t="s">
        <v>3574</v>
      </c>
      <c r="BO69" s="55" t="s">
        <v>3575</v>
      </c>
      <c r="BP69" s="55" t="s">
        <v>3575</v>
      </c>
      <c r="BQ69" s="45"/>
      <c r="BR69" s="45"/>
      <c r="BS69" s="56"/>
      <c r="BU69" s="44" t="s">
        <v>3788</v>
      </c>
      <c r="BV69" s="55" t="s">
        <v>3577</v>
      </c>
      <c r="BW69" s="55" t="s">
        <v>3578</v>
      </c>
      <c r="BX69" s="55" t="s">
        <v>3578</v>
      </c>
      <c r="BY69" s="45"/>
      <c r="BZ69" s="45"/>
      <c r="CA69" s="56" t="s">
        <v>3579</v>
      </c>
      <c r="CC69" s="54" t="s">
        <v>3789</v>
      </c>
      <c r="CD69" s="55" t="s">
        <v>3580</v>
      </c>
      <c r="CE69" s="55" t="s">
        <v>3581</v>
      </c>
      <c r="CF69" s="55" t="s">
        <v>3581</v>
      </c>
      <c r="CG69" s="45"/>
      <c r="CH69" s="45"/>
      <c r="CI69" s="56"/>
    </row>
    <row r="70" spans="1:87">
      <c r="A70" s="44" t="s">
        <v>3711</v>
      </c>
      <c r="B70" s="45" t="s">
        <v>3548</v>
      </c>
      <c r="C70" s="46" t="s">
        <v>3549</v>
      </c>
      <c r="D70" s="52"/>
      <c r="E70" s="52"/>
      <c r="F70" s="53"/>
      <c r="G70" s="52"/>
      <c r="I70" s="54" t="s">
        <v>3742</v>
      </c>
      <c r="J70" s="55" t="s">
        <v>3552</v>
      </c>
      <c r="K70" s="56" t="s">
        <v>3553</v>
      </c>
      <c r="L70" s="52"/>
      <c r="M70" s="52"/>
      <c r="N70" s="57"/>
      <c r="O70" s="52"/>
      <c r="Q70" s="44" t="s">
        <v>3778</v>
      </c>
      <c r="R70" s="55" t="s">
        <v>3556</v>
      </c>
      <c r="S70" s="56" t="s">
        <v>3557</v>
      </c>
      <c r="T70" s="52"/>
      <c r="U70" s="52"/>
      <c r="V70" s="53"/>
      <c r="W70" s="52"/>
      <c r="Y70" s="44" t="s">
        <v>3794</v>
      </c>
      <c r="Z70" s="55" t="s">
        <v>3559</v>
      </c>
      <c r="AA70" s="56" t="s">
        <v>3560</v>
      </c>
      <c r="AB70" s="52"/>
      <c r="AC70" s="53"/>
      <c r="AD70" s="53"/>
      <c r="AE70" s="52"/>
      <c r="AG70" s="101" t="s">
        <v>3792</v>
      </c>
      <c r="AH70" s="55" t="s">
        <v>3562</v>
      </c>
      <c r="AI70" s="62" t="s">
        <v>3563</v>
      </c>
      <c r="AJ70" s="54" t="s">
        <v>3563</v>
      </c>
      <c r="AK70" s="55"/>
      <c r="AL70" s="55"/>
      <c r="AM70" s="56"/>
      <c r="AO70" s="44" t="s">
        <v>3792</v>
      </c>
      <c r="AP70" s="55" t="s">
        <v>3565</v>
      </c>
      <c r="AQ70" s="62" t="s">
        <v>3566</v>
      </c>
      <c r="AR70" s="54" t="s">
        <v>3566</v>
      </c>
      <c r="AS70" s="55"/>
      <c r="AT70" s="55"/>
      <c r="AU70" s="56"/>
      <c r="AW70" s="101" t="s">
        <v>3792</v>
      </c>
      <c r="AX70" s="55" t="s">
        <v>3568</v>
      </c>
      <c r="AY70" s="62" t="s">
        <v>3569</v>
      </c>
      <c r="AZ70" s="54" t="s">
        <v>3569</v>
      </c>
      <c r="BA70" s="55"/>
      <c r="BB70" s="55"/>
      <c r="BC70" s="56"/>
      <c r="BE70" s="44" t="s">
        <v>3785</v>
      </c>
      <c r="BF70" s="55" t="s">
        <v>3571</v>
      </c>
      <c r="BG70" s="56" t="s">
        <v>3572</v>
      </c>
      <c r="BH70" s="108"/>
      <c r="BI70" s="45"/>
      <c r="BJ70" s="45"/>
      <c r="BK70" s="56"/>
      <c r="BM70" s="44" t="s">
        <v>3795</v>
      </c>
      <c r="BN70" s="55" t="s">
        <v>3574</v>
      </c>
      <c r="BO70" s="55" t="s">
        <v>3575</v>
      </c>
      <c r="BP70" s="55" t="s">
        <v>3575</v>
      </c>
      <c r="BQ70" s="45"/>
      <c r="BR70" s="45"/>
      <c r="BS70" s="56"/>
      <c r="BU70" s="44" t="s">
        <v>3792</v>
      </c>
      <c r="BV70" s="55" t="s">
        <v>3577</v>
      </c>
      <c r="BW70" s="55" t="s">
        <v>3578</v>
      </c>
      <c r="BX70" s="55" t="s">
        <v>3578</v>
      </c>
      <c r="BY70" s="45"/>
      <c r="BZ70" s="45"/>
      <c r="CA70" s="56" t="s">
        <v>3579</v>
      </c>
      <c r="CC70" s="54" t="s">
        <v>3785</v>
      </c>
      <c r="CD70" s="55" t="s">
        <v>3580</v>
      </c>
      <c r="CE70" s="55" t="s">
        <v>3581</v>
      </c>
      <c r="CF70" s="55" t="s">
        <v>3581</v>
      </c>
      <c r="CG70" s="45"/>
      <c r="CH70" s="45"/>
      <c r="CI70" s="56"/>
    </row>
    <row r="71" spans="1:87">
      <c r="A71" s="44" t="s">
        <v>3717</v>
      </c>
      <c r="B71" s="45" t="s">
        <v>3548</v>
      </c>
      <c r="C71" s="46" t="s">
        <v>3549</v>
      </c>
      <c r="D71" s="52"/>
      <c r="E71" s="52"/>
      <c r="F71" s="53"/>
      <c r="G71" s="52"/>
      <c r="I71" s="54" t="s">
        <v>3745</v>
      </c>
      <c r="J71" s="55" t="s">
        <v>3552</v>
      </c>
      <c r="K71" s="56" t="s">
        <v>3553</v>
      </c>
      <c r="L71" s="52"/>
      <c r="M71" s="52"/>
      <c r="N71" s="57"/>
      <c r="O71" s="52"/>
      <c r="Q71" s="44" t="s">
        <v>3780</v>
      </c>
      <c r="R71" s="55" t="s">
        <v>3556</v>
      </c>
      <c r="S71" s="56" t="s">
        <v>3557</v>
      </c>
      <c r="T71" s="52"/>
      <c r="U71" s="52"/>
      <c r="V71" s="53"/>
      <c r="W71" s="52"/>
      <c r="Y71" s="44" t="s">
        <v>3796</v>
      </c>
      <c r="Z71" s="55" t="s">
        <v>3559</v>
      </c>
      <c r="AA71" s="56" t="s">
        <v>3560</v>
      </c>
      <c r="AB71" s="52"/>
      <c r="AC71" s="53"/>
      <c r="AD71" s="53"/>
      <c r="AE71" s="52"/>
      <c r="AG71" s="101" t="s">
        <v>3793</v>
      </c>
      <c r="AH71" s="55" t="s">
        <v>3562</v>
      </c>
      <c r="AI71" s="62" t="s">
        <v>3563</v>
      </c>
      <c r="AJ71" s="54" t="s">
        <v>3563</v>
      </c>
      <c r="AK71" s="55"/>
      <c r="AL71" s="55"/>
      <c r="AM71" s="56"/>
      <c r="AO71" s="44" t="s">
        <v>3793</v>
      </c>
      <c r="AP71" s="55" t="s">
        <v>3565</v>
      </c>
      <c r="AQ71" s="62" t="s">
        <v>3566</v>
      </c>
      <c r="AR71" s="54" t="s">
        <v>3566</v>
      </c>
      <c r="AS71" s="55"/>
      <c r="AT71" s="55"/>
      <c r="AU71" s="56"/>
      <c r="AW71" s="101" t="s">
        <v>3793</v>
      </c>
      <c r="AX71" s="55" t="s">
        <v>3568</v>
      </c>
      <c r="AY71" s="62" t="s">
        <v>3569</v>
      </c>
      <c r="AZ71" s="54" t="s">
        <v>3569</v>
      </c>
      <c r="BA71" s="55"/>
      <c r="BB71" s="55"/>
      <c r="BC71" s="56"/>
      <c r="BE71" s="44" t="s">
        <v>3788</v>
      </c>
      <c r="BF71" s="55" t="s">
        <v>3571</v>
      </c>
      <c r="BG71" s="56" t="s">
        <v>3572</v>
      </c>
      <c r="BH71" s="108"/>
      <c r="BI71" s="45"/>
      <c r="BJ71" s="45"/>
      <c r="BK71" s="56"/>
      <c r="BM71" s="44" t="s">
        <v>3797</v>
      </c>
      <c r="BN71" s="55" t="s">
        <v>3574</v>
      </c>
      <c r="BO71" s="55" t="s">
        <v>3575</v>
      </c>
      <c r="BP71" s="55" t="s">
        <v>3575</v>
      </c>
      <c r="BQ71" s="45"/>
      <c r="BR71" s="45"/>
      <c r="BS71" s="56"/>
      <c r="BU71" s="44" t="s">
        <v>3793</v>
      </c>
      <c r="BV71" s="55" t="s">
        <v>3577</v>
      </c>
      <c r="BW71" s="55" t="s">
        <v>3578</v>
      </c>
      <c r="BX71" s="55" t="s">
        <v>3578</v>
      </c>
      <c r="BY71" s="45"/>
      <c r="BZ71" s="45"/>
      <c r="CA71" s="56" t="s">
        <v>3579</v>
      </c>
      <c r="CC71" s="54" t="s">
        <v>3788</v>
      </c>
      <c r="CD71" s="55" t="s">
        <v>3580</v>
      </c>
      <c r="CE71" s="55" t="s">
        <v>3581</v>
      </c>
      <c r="CF71" s="55" t="s">
        <v>3581</v>
      </c>
      <c r="CG71" s="45"/>
      <c r="CH71" s="45"/>
      <c r="CI71" s="56"/>
    </row>
    <row r="72" spans="1:87">
      <c r="A72" s="44" t="s">
        <v>3721</v>
      </c>
      <c r="B72" s="45" t="s">
        <v>3548</v>
      </c>
      <c r="C72" s="46" t="s">
        <v>3549</v>
      </c>
      <c r="D72" s="52"/>
      <c r="E72" s="52"/>
      <c r="F72" s="53"/>
      <c r="G72" s="52"/>
      <c r="I72" s="54" t="s">
        <v>3748</v>
      </c>
      <c r="J72" s="55" t="s">
        <v>3552</v>
      </c>
      <c r="K72" s="56" t="s">
        <v>3553</v>
      </c>
      <c r="L72" s="52"/>
      <c r="M72" s="52"/>
      <c r="N72" s="57"/>
      <c r="O72" s="52"/>
      <c r="Q72" s="44" t="s">
        <v>3781</v>
      </c>
      <c r="R72" s="55" t="s">
        <v>3556</v>
      </c>
      <c r="S72" s="56" t="s">
        <v>3557</v>
      </c>
      <c r="T72" s="52"/>
      <c r="U72" s="52"/>
      <c r="V72" s="53"/>
      <c r="W72" s="52"/>
      <c r="Y72" s="44" t="s">
        <v>3798</v>
      </c>
      <c r="Z72" s="55" t="s">
        <v>3559</v>
      </c>
      <c r="AA72" s="56" t="s">
        <v>3560</v>
      </c>
      <c r="AB72" s="52"/>
      <c r="AC72" s="53"/>
      <c r="AD72" s="53"/>
      <c r="AE72" s="52"/>
      <c r="AG72" s="101" t="s">
        <v>3799</v>
      </c>
      <c r="AH72" s="55" t="s">
        <v>3562</v>
      </c>
      <c r="AI72" s="62" t="s">
        <v>3563</v>
      </c>
      <c r="AJ72" s="54" t="s">
        <v>3563</v>
      </c>
      <c r="AK72" s="55"/>
      <c r="AL72" s="55"/>
      <c r="AM72" s="56"/>
      <c r="AO72" s="44" t="s">
        <v>3800</v>
      </c>
      <c r="AP72" s="55" t="s">
        <v>3565</v>
      </c>
      <c r="AQ72" s="62" t="s">
        <v>3566</v>
      </c>
      <c r="AR72" s="54" t="s">
        <v>3566</v>
      </c>
      <c r="AS72" s="55"/>
      <c r="AT72" s="55"/>
      <c r="AU72" s="56"/>
      <c r="AW72" s="101" t="s">
        <v>3798</v>
      </c>
      <c r="AX72" s="55" t="s">
        <v>3568</v>
      </c>
      <c r="AY72" s="62" t="s">
        <v>3569</v>
      </c>
      <c r="AZ72" s="54" t="s">
        <v>3569</v>
      </c>
      <c r="BA72" s="55"/>
      <c r="BB72" s="55"/>
      <c r="BC72" s="56"/>
      <c r="BE72" s="44" t="s">
        <v>3792</v>
      </c>
      <c r="BF72" s="55" t="s">
        <v>3571</v>
      </c>
      <c r="BG72" s="56" t="s">
        <v>3572</v>
      </c>
      <c r="BH72" s="108"/>
      <c r="BI72" s="45"/>
      <c r="BJ72" s="45"/>
      <c r="BK72" s="56"/>
      <c r="BM72" s="44" t="s">
        <v>3785</v>
      </c>
      <c r="BN72" s="55" t="s">
        <v>3574</v>
      </c>
      <c r="BO72" s="55" t="s">
        <v>3575</v>
      </c>
      <c r="BP72" s="55" t="s">
        <v>3575</v>
      </c>
      <c r="BQ72" s="45"/>
      <c r="BR72" s="45"/>
      <c r="BS72" s="56"/>
      <c r="BU72" s="44" t="s">
        <v>3798</v>
      </c>
      <c r="BV72" s="55" t="s">
        <v>3577</v>
      </c>
      <c r="BW72" s="55" t="s">
        <v>3578</v>
      </c>
      <c r="BX72" s="55" t="s">
        <v>3578</v>
      </c>
      <c r="BY72" s="45"/>
      <c r="BZ72" s="45"/>
      <c r="CA72" s="56" t="s">
        <v>3579</v>
      </c>
      <c r="CC72" s="54" t="s">
        <v>3792</v>
      </c>
      <c r="CD72" s="55" t="s">
        <v>3580</v>
      </c>
      <c r="CE72" s="55" t="s">
        <v>3581</v>
      </c>
      <c r="CF72" s="55" t="s">
        <v>3581</v>
      </c>
      <c r="CG72" s="45"/>
      <c r="CH72" s="45"/>
      <c r="CI72" s="56"/>
    </row>
    <row r="73" spans="1:87">
      <c r="A73" s="44" t="s">
        <v>3726</v>
      </c>
      <c r="B73" s="45" t="s">
        <v>3548</v>
      </c>
      <c r="C73" s="46" t="s">
        <v>3549</v>
      </c>
      <c r="D73" s="52"/>
      <c r="E73" s="52"/>
      <c r="F73" s="53"/>
      <c r="G73" s="52"/>
      <c r="I73" s="54" t="s">
        <v>3751</v>
      </c>
      <c r="J73" s="55" t="s">
        <v>3552</v>
      </c>
      <c r="K73" s="56" t="s">
        <v>3553</v>
      </c>
      <c r="L73" s="52"/>
      <c r="M73" s="52"/>
      <c r="N73" s="57"/>
      <c r="O73" s="52"/>
      <c r="Q73" s="44" t="s">
        <v>3782</v>
      </c>
      <c r="R73" s="55" t="s">
        <v>3556</v>
      </c>
      <c r="S73" s="56" t="s">
        <v>3557</v>
      </c>
      <c r="T73" s="52"/>
      <c r="U73" s="52"/>
      <c r="V73" s="53"/>
      <c r="W73" s="52"/>
      <c r="Y73" s="44" t="s">
        <v>3801</v>
      </c>
      <c r="Z73" s="55" t="s">
        <v>3559</v>
      </c>
      <c r="AA73" s="56" t="s">
        <v>3560</v>
      </c>
      <c r="AB73" s="52"/>
      <c r="AC73" s="53"/>
      <c r="AD73" s="53"/>
      <c r="AE73" s="52"/>
      <c r="AG73" s="101" t="s">
        <v>3802</v>
      </c>
      <c r="AH73" s="55" t="s">
        <v>3562</v>
      </c>
      <c r="AI73" s="62" t="s">
        <v>3563</v>
      </c>
      <c r="AJ73" s="54" t="s">
        <v>3563</v>
      </c>
      <c r="AK73" s="55"/>
      <c r="AL73" s="55"/>
      <c r="AM73" s="56"/>
      <c r="AO73" s="44" t="s">
        <v>3803</v>
      </c>
      <c r="AP73" s="55" t="s">
        <v>3565</v>
      </c>
      <c r="AQ73" s="62" t="s">
        <v>3566</v>
      </c>
      <c r="AR73" s="54" t="s">
        <v>3566</v>
      </c>
      <c r="AS73" s="55"/>
      <c r="AT73" s="55"/>
      <c r="AU73" s="56"/>
      <c r="AW73" s="101" t="s">
        <v>3801</v>
      </c>
      <c r="AX73" s="55" t="s">
        <v>3568</v>
      </c>
      <c r="AY73" s="62" t="s">
        <v>3569</v>
      </c>
      <c r="AZ73" s="54" t="s">
        <v>3569</v>
      </c>
      <c r="BA73" s="55"/>
      <c r="BB73" s="55"/>
      <c r="BC73" s="56"/>
      <c r="BE73" s="44" t="s">
        <v>3793</v>
      </c>
      <c r="BF73" s="55" t="s">
        <v>3571</v>
      </c>
      <c r="BG73" s="56" t="s">
        <v>3572</v>
      </c>
      <c r="BH73" s="108"/>
      <c r="BI73" s="45"/>
      <c r="BJ73" s="45"/>
      <c r="BK73" s="56"/>
      <c r="BM73" s="44" t="s">
        <v>3788</v>
      </c>
      <c r="BN73" s="55" t="s">
        <v>3574</v>
      </c>
      <c r="BO73" s="55" t="s">
        <v>3575</v>
      </c>
      <c r="BP73" s="55" t="s">
        <v>3575</v>
      </c>
      <c r="BQ73" s="45"/>
      <c r="BR73" s="45"/>
      <c r="BS73" s="56"/>
      <c r="BU73" s="44" t="s">
        <v>3801</v>
      </c>
      <c r="BV73" s="55" t="s">
        <v>3577</v>
      </c>
      <c r="BW73" s="55" t="s">
        <v>3578</v>
      </c>
      <c r="BX73" s="55" t="s">
        <v>3578</v>
      </c>
      <c r="BY73" s="45"/>
      <c r="BZ73" s="45"/>
      <c r="CA73" s="56" t="s">
        <v>3579</v>
      </c>
      <c r="CC73" s="54" t="s">
        <v>3793</v>
      </c>
      <c r="CD73" s="55" t="s">
        <v>3580</v>
      </c>
      <c r="CE73" s="55" t="s">
        <v>3581</v>
      </c>
      <c r="CF73" s="55" t="s">
        <v>3581</v>
      </c>
      <c r="CG73" s="45"/>
      <c r="CH73" s="45"/>
      <c r="CI73" s="56"/>
    </row>
    <row r="74" spans="1:87">
      <c r="A74" s="44" t="s">
        <v>3729</v>
      </c>
      <c r="B74" s="45" t="s">
        <v>3548</v>
      </c>
      <c r="C74" s="46" t="s">
        <v>3549</v>
      </c>
      <c r="D74" s="52"/>
      <c r="E74" s="52"/>
      <c r="F74" s="53"/>
      <c r="G74" s="52"/>
      <c r="I74" s="54" t="s">
        <v>3753</v>
      </c>
      <c r="J74" s="55" t="s">
        <v>3552</v>
      </c>
      <c r="K74" s="56" t="s">
        <v>3553</v>
      </c>
      <c r="L74" s="52"/>
      <c r="M74" s="52"/>
      <c r="N74" s="57"/>
      <c r="O74" s="52"/>
      <c r="Q74" s="44" t="s">
        <v>3783</v>
      </c>
      <c r="R74" s="55" t="s">
        <v>3556</v>
      </c>
      <c r="S74" s="56" t="s">
        <v>3557</v>
      </c>
      <c r="T74" s="52"/>
      <c r="U74" s="52"/>
      <c r="V74" s="53"/>
      <c r="W74" s="52"/>
      <c r="Y74" s="44" t="s">
        <v>3804</v>
      </c>
      <c r="Z74" s="55" t="s">
        <v>3559</v>
      </c>
      <c r="AA74" s="56" t="s">
        <v>3560</v>
      </c>
      <c r="AB74" s="52"/>
      <c r="AC74" s="53"/>
      <c r="AD74" s="53"/>
      <c r="AE74" s="52"/>
      <c r="AG74" s="101" t="s">
        <v>3798</v>
      </c>
      <c r="AH74" s="55" t="s">
        <v>3562</v>
      </c>
      <c r="AI74" s="62" t="s">
        <v>3563</v>
      </c>
      <c r="AJ74" s="54" t="s">
        <v>3563</v>
      </c>
      <c r="AK74" s="55"/>
      <c r="AL74" s="55"/>
      <c r="AM74" s="56"/>
      <c r="AO74" s="44" t="s">
        <v>3798</v>
      </c>
      <c r="AP74" s="55" t="s">
        <v>3565</v>
      </c>
      <c r="AQ74" s="62" t="s">
        <v>3566</v>
      </c>
      <c r="AR74" s="54" t="s">
        <v>3566</v>
      </c>
      <c r="AS74" s="55"/>
      <c r="AT74" s="55"/>
      <c r="AU74" s="56"/>
      <c r="AW74" s="101" t="s">
        <v>3804</v>
      </c>
      <c r="AX74" s="55" t="s">
        <v>3568</v>
      </c>
      <c r="AY74" s="62" t="s">
        <v>3569</v>
      </c>
      <c r="AZ74" s="54" t="s">
        <v>3569</v>
      </c>
      <c r="BA74" s="55"/>
      <c r="BB74" s="55"/>
      <c r="BC74" s="56"/>
      <c r="BE74" s="44" t="s">
        <v>3798</v>
      </c>
      <c r="BF74" s="55" t="s">
        <v>3571</v>
      </c>
      <c r="BG74" s="56" t="s">
        <v>3572</v>
      </c>
      <c r="BH74" s="108"/>
      <c r="BI74" s="45"/>
      <c r="BJ74" s="45"/>
      <c r="BK74" s="56"/>
      <c r="BM74" s="44" t="s">
        <v>3792</v>
      </c>
      <c r="BN74" s="55" t="s">
        <v>3574</v>
      </c>
      <c r="BO74" s="55" t="s">
        <v>3575</v>
      </c>
      <c r="BP74" s="55" t="s">
        <v>3575</v>
      </c>
      <c r="BQ74" s="45"/>
      <c r="BR74" s="45"/>
      <c r="BS74" s="56"/>
      <c r="BU74" s="44" t="s">
        <v>3804</v>
      </c>
      <c r="BV74" s="55" t="s">
        <v>3577</v>
      </c>
      <c r="BW74" s="55" t="s">
        <v>3578</v>
      </c>
      <c r="BX74" s="55" t="s">
        <v>3578</v>
      </c>
      <c r="BY74" s="45"/>
      <c r="BZ74" s="45"/>
      <c r="CA74" s="56" t="s">
        <v>3579</v>
      </c>
      <c r="CC74" s="54" t="s">
        <v>3798</v>
      </c>
      <c r="CD74" s="55" t="s">
        <v>3580</v>
      </c>
      <c r="CE74" s="55" t="s">
        <v>3581</v>
      </c>
      <c r="CF74" s="55" t="s">
        <v>3581</v>
      </c>
      <c r="CG74" s="45"/>
      <c r="CH74" s="45"/>
      <c r="CI74" s="56"/>
    </row>
    <row r="75" spans="1:87" ht="15.75" thickBot="1">
      <c r="A75" s="44" t="s">
        <v>3733</v>
      </c>
      <c r="B75" s="45" t="s">
        <v>3548</v>
      </c>
      <c r="C75" s="46" t="s">
        <v>3549</v>
      </c>
      <c r="D75" s="52"/>
      <c r="E75" s="52"/>
      <c r="F75" s="53"/>
      <c r="G75" s="52"/>
      <c r="I75" s="54" t="s">
        <v>3755</v>
      </c>
      <c r="J75" s="55" t="s">
        <v>3552</v>
      </c>
      <c r="K75" s="56" t="s">
        <v>3553</v>
      </c>
      <c r="L75" s="52"/>
      <c r="M75" s="52"/>
      <c r="N75" s="57"/>
      <c r="O75" s="52"/>
      <c r="Q75" s="44" t="s">
        <v>3784</v>
      </c>
      <c r="R75" s="55" t="s">
        <v>3556</v>
      </c>
      <c r="S75" s="56" t="s">
        <v>3557</v>
      </c>
      <c r="T75" s="52"/>
      <c r="U75" s="52"/>
      <c r="V75" s="53"/>
      <c r="W75" s="52"/>
      <c r="Y75" s="48" t="s">
        <v>148</v>
      </c>
      <c r="Z75" s="59" t="s">
        <v>3559</v>
      </c>
      <c r="AA75" s="60" t="s">
        <v>3560</v>
      </c>
      <c r="AB75" s="52"/>
      <c r="AC75" s="53"/>
      <c r="AD75" s="53"/>
      <c r="AE75" s="52"/>
      <c r="AG75" s="101" t="s">
        <v>3801</v>
      </c>
      <c r="AH75" s="55" t="s">
        <v>3562</v>
      </c>
      <c r="AI75" s="62" t="s">
        <v>3563</v>
      </c>
      <c r="AJ75" s="54" t="s">
        <v>3563</v>
      </c>
      <c r="AK75" s="55"/>
      <c r="AL75" s="55"/>
      <c r="AM75" s="56"/>
      <c r="AO75" s="44" t="s">
        <v>3801</v>
      </c>
      <c r="AP75" s="55" t="s">
        <v>3565</v>
      </c>
      <c r="AQ75" s="62" t="s">
        <v>3566</v>
      </c>
      <c r="AR75" s="54" t="s">
        <v>3566</v>
      </c>
      <c r="AS75" s="55"/>
      <c r="AT75" s="55"/>
      <c r="AU75" s="56"/>
      <c r="AW75" s="102" t="s">
        <v>148</v>
      </c>
      <c r="AX75" s="59" t="s">
        <v>3568</v>
      </c>
      <c r="AY75" s="104" t="s">
        <v>3569</v>
      </c>
      <c r="AZ75" s="58" t="s">
        <v>3569</v>
      </c>
      <c r="BA75" s="59"/>
      <c r="BB75" s="59"/>
      <c r="BC75" s="60"/>
      <c r="BE75" s="44" t="s">
        <v>3801</v>
      </c>
      <c r="BF75" s="55" t="s">
        <v>3571</v>
      </c>
      <c r="BG75" s="56" t="s">
        <v>3572</v>
      </c>
      <c r="BH75" s="109"/>
      <c r="BI75" s="49"/>
      <c r="BJ75" s="49"/>
      <c r="BK75" s="60"/>
      <c r="BM75" s="44" t="s">
        <v>3793</v>
      </c>
      <c r="BN75" s="55" t="s">
        <v>3574</v>
      </c>
      <c r="BO75" s="55" t="s">
        <v>3575</v>
      </c>
      <c r="BP75" s="55" t="s">
        <v>3575</v>
      </c>
      <c r="BQ75" s="45"/>
      <c r="BR75" s="45"/>
      <c r="BS75" s="56"/>
      <c r="BU75" s="48" t="s">
        <v>148</v>
      </c>
      <c r="BV75" s="59" t="s">
        <v>3577</v>
      </c>
      <c r="BW75" s="59" t="s">
        <v>3578</v>
      </c>
      <c r="BX75" s="59" t="s">
        <v>3578</v>
      </c>
      <c r="BY75" s="49"/>
      <c r="BZ75" s="49"/>
      <c r="CA75" s="60" t="s">
        <v>3579</v>
      </c>
      <c r="CC75" s="54" t="s">
        <v>3801</v>
      </c>
      <c r="CD75" s="55" t="s">
        <v>3580</v>
      </c>
      <c r="CE75" s="55" t="s">
        <v>3581</v>
      </c>
      <c r="CF75" s="55" t="s">
        <v>3581</v>
      </c>
      <c r="CG75" s="45"/>
      <c r="CH75" s="45"/>
      <c r="CI75" s="56"/>
    </row>
    <row r="76" spans="1:87">
      <c r="A76" s="44" t="s">
        <v>3736</v>
      </c>
      <c r="B76" s="45" t="s">
        <v>3548</v>
      </c>
      <c r="C76" s="46" t="s">
        <v>3549</v>
      </c>
      <c r="D76" s="52"/>
      <c r="E76" s="52"/>
      <c r="F76" s="53"/>
      <c r="G76" s="52"/>
      <c r="I76" s="54" t="s">
        <v>3757</v>
      </c>
      <c r="J76" s="55" t="s">
        <v>3552</v>
      </c>
      <c r="K76" s="56" t="s">
        <v>3553</v>
      </c>
      <c r="L76" s="52"/>
      <c r="M76" s="52"/>
      <c r="N76" s="57"/>
      <c r="O76" s="52"/>
      <c r="Q76" s="44" t="s">
        <v>3786</v>
      </c>
      <c r="R76" s="55" t="s">
        <v>3556</v>
      </c>
      <c r="S76" s="56" t="s">
        <v>3557</v>
      </c>
      <c r="T76" s="52"/>
      <c r="U76" s="52"/>
      <c r="V76" s="53"/>
      <c r="W76" s="52"/>
      <c r="AC76" s="20"/>
      <c r="AD76" s="20"/>
      <c r="AG76" s="101" t="s">
        <v>3804</v>
      </c>
      <c r="AH76" s="55" t="s">
        <v>3562</v>
      </c>
      <c r="AI76" s="62" t="s">
        <v>3563</v>
      </c>
      <c r="AJ76" s="54" t="s">
        <v>3563</v>
      </c>
      <c r="AK76" s="55"/>
      <c r="AL76" s="55"/>
      <c r="AM76" s="56"/>
      <c r="AO76" s="44" t="s">
        <v>3804</v>
      </c>
      <c r="AP76" s="55" t="s">
        <v>3565</v>
      </c>
      <c r="AQ76" s="62" t="s">
        <v>3566</v>
      </c>
      <c r="AR76" s="54" t="s">
        <v>3566</v>
      </c>
      <c r="AS76" s="55"/>
      <c r="AT76" s="55"/>
      <c r="AU76" s="56"/>
      <c r="BE76" s="44" t="s">
        <v>3804</v>
      </c>
      <c r="BF76" s="55" t="s">
        <v>3571</v>
      </c>
      <c r="BG76" s="56" t="s">
        <v>3572</v>
      </c>
      <c r="BI76" s="1"/>
      <c r="BJ76" s="1"/>
      <c r="BM76" s="44" t="s">
        <v>3805</v>
      </c>
      <c r="BN76" s="55" t="s">
        <v>3574</v>
      </c>
      <c r="BO76" s="55" t="s">
        <v>3575</v>
      </c>
      <c r="BP76" s="55" t="s">
        <v>3575</v>
      </c>
      <c r="BQ76" s="45"/>
      <c r="BR76" s="45"/>
      <c r="BS76" s="56"/>
      <c r="BY76" s="1"/>
      <c r="BZ76" s="1"/>
      <c r="CC76" s="54" t="s">
        <v>3804</v>
      </c>
      <c r="CD76" s="55" t="s">
        <v>3580</v>
      </c>
      <c r="CE76" s="55" t="s">
        <v>3581</v>
      </c>
      <c r="CF76" s="55" t="s">
        <v>3581</v>
      </c>
      <c r="CG76" s="45"/>
      <c r="CH76" s="45"/>
      <c r="CI76" s="56"/>
    </row>
    <row r="77" spans="1:87" ht="15.75" thickBot="1">
      <c r="A77" s="44" t="s">
        <v>3739</v>
      </c>
      <c r="B77" s="45" t="s">
        <v>3548</v>
      </c>
      <c r="C77" s="46" t="s">
        <v>3549</v>
      </c>
      <c r="D77" s="52"/>
      <c r="E77" s="52"/>
      <c r="F77" s="53"/>
      <c r="G77" s="52"/>
      <c r="I77" s="54" t="s">
        <v>3759</v>
      </c>
      <c r="J77" s="55" t="s">
        <v>3552</v>
      </c>
      <c r="K77" s="56" t="s">
        <v>3553</v>
      </c>
      <c r="L77" s="52"/>
      <c r="M77" s="52"/>
      <c r="N77" s="57"/>
      <c r="O77" s="52"/>
      <c r="Q77" s="44" t="s">
        <v>3790</v>
      </c>
      <c r="R77" s="55" t="s">
        <v>3556</v>
      </c>
      <c r="S77" s="56" t="s">
        <v>3557</v>
      </c>
      <c r="T77" s="52"/>
      <c r="U77" s="52"/>
      <c r="V77" s="53"/>
      <c r="W77" s="52"/>
      <c r="AC77" s="20"/>
      <c r="AD77" s="20"/>
      <c r="AG77" s="102" t="s">
        <v>148</v>
      </c>
      <c r="AH77" s="59" t="s">
        <v>3562</v>
      </c>
      <c r="AI77" s="104" t="s">
        <v>3563</v>
      </c>
      <c r="AJ77" s="58" t="s">
        <v>3563</v>
      </c>
      <c r="AK77" s="59"/>
      <c r="AL77" s="59"/>
      <c r="AM77" s="60"/>
      <c r="AO77" s="48" t="s">
        <v>148</v>
      </c>
      <c r="AP77" s="59" t="s">
        <v>3565</v>
      </c>
      <c r="AQ77" s="104" t="s">
        <v>3566</v>
      </c>
      <c r="AR77" s="58" t="s">
        <v>3566</v>
      </c>
      <c r="AS77" s="59"/>
      <c r="AT77" s="59"/>
      <c r="AU77" s="60"/>
      <c r="BE77" s="48" t="s">
        <v>148</v>
      </c>
      <c r="BF77" s="59" t="s">
        <v>3571</v>
      </c>
      <c r="BG77" s="60" t="s">
        <v>3572</v>
      </c>
      <c r="BI77" s="1"/>
      <c r="BJ77" s="1"/>
      <c r="BM77" s="44" t="s">
        <v>3798</v>
      </c>
      <c r="BN77" s="55" t="s">
        <v>3574</v>
      </c>
      <c r="BO77" s="55" t="s">
        <v>3575</v>
      </c>
      <c r="BP77" s="55" t="s">
        <v>3575</v>
      </c>
      <c r="BQ77" s="45"/>
      <c r="BR77" s="45"/>
      <c r="BS77" s="56"/>
      <c r="BY77" s="1"/>
      <c r="BZ77" s="1"/>
      <c r="CC77" s="58" t="s">
        <v>148</v>
      </c>
      <c r="CD77" s="59" t="s">
        <v>3580</v>
      </c>
      <c r="CE77" s="59" t="s">
        <v>3581</v>
      </c>
      <c r="CF77" s="59" t="s">
        <v>3581</v>
      </c>
      <c r="CG77" s="49"/>
      <c r="CH77" s="49"/>
      <c r="CI77" s="60"/>
    </row>
    <row r="78" spans="1:87">
      <c r="A78" s="44" t="s">
        <v>3742</v>
      </c>
      <c r="B78" s="45" t="s">
        <v>3548</v>
      </c>
      <c r="C78" s="46" t="s">
        <v>3549</v>
      </c>
      <c r="D78" s="52"/>
      <c r="E78" s="52"/>
      <c r="F78" s="53"/>
      <c r="G78" s="52"/>
      <c r="I78" s="54" t="s">
        <v>3761</v>
      </c>
      <c r="J78" s="55" t="s">
        <v>3552</v>
      </c>
      <c r="K78" s="56" t="s">
        <v>3553</v>
      </c>
      <c r="L78" s="52"/>
      <c r="M78" s="52"/>
      <c r="N78" s="57"/>
      <c r="O78" s="52"/>
      <c r="Q78" s="44" t="s">
        <v>114</v>
      </c>
      <c r="R78" s="55" t="s">
        <v>3556</v>
      </c>
      <c r="S78" s="56" t="s">
        <v>3557</v>
      </c>
      <c r="T78" s="52"/>
      <c r="U78" s="52"/>
      <c r="V78" s="53"/>
      <c r="W78" s="52"/>
      <c r="AC78" s="20"/>
      <c r="AD78" s="20"/>
      <c r="AL78"/>
      <c r="BI78" s="1"/>
      <c r="BJ78" s="1"/>
      <c r="BM78" s="44" t="s">
        <v>3801</v>
      </c>
      <c r="BN78" s="55" t="s">
        <v>3574</v>
      </c>
      <c r="BO78" s="55" t="s">
        <v>3575</v>
      </c>
      <c r="BP78" s="55" t="s">
        <v>3575</v>
      </c>
      <c r="BQ78" s="45"/>
      <c r="BR78" s="45"/>
      <c r="BS78" s="56"/>
      <c r="BY78" s="1"/>
      <c r="BZ78" s="1"/>
      <c r="CG78" s="1"/>
      <c r="CH78" s="1"/>
    </row>
    <row r="79" spans="1:87">
      <c r="A79" s="44" t="s">
        <v>3745</v>
      </c>
      <c r="B79" s="45" t="s">
        <v>3548</v>
      </c>
      <c r="C79" s="46" t="s">
        <v>3549</v>
      </c>
      <c r="D79" s="52"/>
      <c r="E79" s="52"/>
      <c r="F79" s="53"/>
      <c r="G79" s="52"/>
      <c r="I79" s="54" t="s">
        <v>3763</v>
      </c>
      <c r="J79" s="55" t="s">
        <v>3552</v>
      </c>
      <c r="K79" s="56" t="s">
        <v>3553</v>
      </c>
      <c r="L79" s="52"/>
      <c r="M79" s="52"/>
      <c r="N79" s="57"/>
      <c r="O79" s="52"/>
      <c r="Q79" s="44" t="s">
        <v>3789</v>
      </c>
      <c r="R79" s="55" t="s">
        <v>3556</v>
      </c>
      <c r="S79" s="56" t="s">
        <v>3557</v>
      </c>
      <c r="T79" s="52"/>
      <c r="U79" s="52"/>
      <c r="V79" s="53"/>
      <c r="W79" s="52"/>
      <c r="AC79" s="20"/>
      <c r="AD79" s="20"/>
      <c r="AL79"/>
      <c r="BI79" s="1"/>
      <c r="BJ79" s="1"/>
      <c r="BM79" s="44" t="s">
        <v>3804</v>
      </c>
      <c r="BN79" s="55" t="s">
        <v>3574</v>
      </c>
      <c r="BO79" s="55" t="s">
        <v>3575</v>
      </c>
      <c r="BP79" s="55" t="s">
        <v>3575</v>
      </c>
      <c r="BQ79" s="45"/>
      <c r="BR79" s="45"/>
      <c r="BS79" s="56"/>
      <c r="BY79" s="1"/>
      <c r="BZ79" s="1"/>
      <c r="CG79" s="1"/>
      <c r="CH79" s="1"/>
    </row>
    <row r="80" spans="1:87">
      <c r="A80" s="44" t="s">
        <v>3748</v>
      </c>
      <c r="B80" s="45" t="s">
        <v>3548</v>
      </c>
      <c r="C80" s="46" t="s">
        <v>3549</v>
      </c>
      <c r="D80" s="52"/>
      <c r="E80" s="52"/>
      <c r="F80" s="53"/>
      <c r="G80" s="52"/>
      <c r="I80" s="54" t="s">
        <v>3765</v>
      </c>
      <c r="J80" s="55" t="s">
        <v>3552</v>
      </c>
      <c r="K80" s="56" t="s">
        <v>3553</v>
      </c>
      <c r="L80" s="52"/>
      <c r="M80" s="52"/>
      <c r="N80" s="57"/>
      <c r="O80" s="52"/>
      <c r="Q80" s="44" t="s">
        <v>3785</v>
      </c>
      <c r="R80" s="55" t="s">
        <v>3556</v>
      </c>
      <c r="S80" s="56" t="s">
        <v>3557</v>
      </c>
      <c r="T80" s="52"/>
      <c r="U80" s="52"/>
      <c r="V80" s="53"/>
      <c r="W80" s="52"/>
      <c r="AC80" s="20"/>
      <c r="AD80" s="20"/>
      <c r="AL80"/>
      <c r="BI80" s="1"/>
      <c r="BJ80" s="1"/>
      <c r="BM80" s="44" t="s">
        <v>148</v>
      </c>
      <c r="BN80" s="55" t="s">
        <v>3574</v>
      </c>
      <c r="BO80" s="55" t="s">
        <v>3575</v>
      </c>
      <c r="BP80" s="55" t="s">
        <v>3575</v>
      </c>
      <c r="BQ80" s="45"/>
      <c r="BR80" s="45"/>
      <c r="BS80" s="56"/>
      <c r="BY80" s="1"/>
      <c r="BZ80" s="1"/>
      <c r="CG80" s="1"/>
      <c r="CH80" s="1"/>
    </row>
    <row r="81" spans="1:86" ht="15.75" thickBot="1">
      <c r="A81" s="44" t="s">
        <v>3751</v>
      </c>
      <c r="B81" s="45" t="s">
        <v>3548</v>
      </c>
      <c r="C81" s="46" t="s">
        <v>3549</v>
      </c>
      <c r="D81" s="52"/>
      <c r="E81" s="52"/>
      <c r="F81" s="53"/>
      <c r="G81" s="52"/>
      <c r="I81" s="54" t="s">
        <v>3768</v>
      </c>
      <c r="J81" s="55" t="s">
        <v>3552</v>
      </c>
      <c r="K81" s="56" t="s">
        <v>3553</v>
      </c>
      <c r="L81" s="52"/>
      <c r="M81" s="52"/>
      <c r="N81" s="57"/>
      <c r="O81" s="52"/>
      <c r="Q81" s="44" t="s">
        <v>3788</v>
      </c>
      <c r="R81" s="55" t="s">
        <v>3556</v>
      </c>
      <c r="S81" s="56" t="s">
        <v>3557</v>
      </c>
      <c r="T81" s="52"/>
      <c r="U81" s="52"/>
      <c r="V81" s="53"/>
      <c r="W81" s="52"/>
      <c r="AC81" s="20"/>
      <c r="AD81" s="20"/>
      <c r="AL81"/>
      <c r="BI81" s="1"/>
      <c r="BJ81" s="1"/>
      <c r="BM81" s="48" t="s">
        <v>3806</v>
      </c>
      <c r="BN81" s="59" t="s">
        <v>3574</v>
      </c>
      <c r="BO81" s="59" t="s">
        <v>3575</v>
      </c>
      <c r="BP81" s="59" t="s">
        <v>3575</v>
      </c>
      <c r="BQ81" s="49"/>
      <c r="BR81" s="49"/>
      <c r="BS81" s="60"/>
      <c r="BY81" s="1"/>
      <c r="BZ81" s="1"/>
      <c r="CG81" s="1"/>
      <c r="CH81" s="1"/>
    </row>
    <row r="82" spans="1:86">
      <c r="A82" s="44" t="s">
        <v>3753</v>
      </c>
      <c r="B82" s="45" t="s">
        <v>3548</v>
      </c>
      <c r="C82" s="46" t="s">
        <v>3549</v>
      </c>
      <c r="D82" s="52"/>
      <c r="E82" s="52"/>
      <c r="F82" s="53"/>
      <c r="G82" s="52"/>
      <c r="I82" s="54" t="s">
        <v>3770</v>
      </c>
      <c r="J82" s="55" t="s">
        <v>3552</v>
      </c>
      <c r="K82" s="56" t="s">
        <v>3553</v>
      </c>
      <c r="L82" s="52"/>
      <c r="M82" s="52"/>
      <c r="N82" s="57"/>
      <c r="O82" s="52"/>
      <c r="Q82" s="44" t="s">
        <v>3792</v>
      </c>
      <c r="R82" s="55" t="s">
        <v>3556</v>
      </c>
      <c r="S82" s="56" t="s">
        <v>3557</v>
      </c>
      <c r="T82" s="52"/>
      <c r="U82" s="52"/>
      <c r="V82" s="53"/>
      <c r="W82" s="52"/>
      <c r="AC82" s="20"/>
      <c r="AD82" s="20"/>
      <c r="AL82"/>
      <c r="BI82" s="1"/>
      <c r="BJ82" s="1"/>
      <c r="BQ82" s="1"/>
      <c r="BR82" s="1"/>
      <c r="BY82" s="1"/>
      <c r="BZ82" s="1"/>
      <c r="CG82" s="1"/>
      <c r="CH82" s="1"/>
    </row>
    <row r="83" spans="1:86">
      <c r="A83" s="44" t="s">
        <v>3755</v>
      </c>
      <c r="B83" s="45" t="s">
        <v>3548</v>
      </c>
      <c r="C83" s="46" t="s">
        <v>3549</v>
      </c>
      <c r="D83" s="52"/>
      <c r="E83" s="52"/>
      <c r="F83" s="53"/>
      <c r="G83" s="52"/>
      <c r="I83" s="54" t="s">
        <v>3771</v>
      </c>
      <c r="J83" s="55" t="s">
        <v>3552</v>
      </c>
      <c r="K83" s="56" t="s">
        <v>3553</v>
      </c>
      <c r="L83" s="52"/>
      <c r="M83" s="52"/>
      <c r="N83" s="57"/>
      <c r="O83" s="52"/>
      <c r="Q83" s="44" t="s">
        <v>3793</v>
      </c>
      <c r="R83" s="55" t="s">
        <v>3556</v>
      </c>
      <c r="S83" s="56" t="s">
        <v>3557</v>
      </c>
      <c r="T83" s="52"/>
      <c r="U83" s="52"/>
      <c r="V83" s="53"/>
      <c r="W83" s="52"/>
      <c r="AC83" s="20"/>
      <c r="AD83" s="20"/>
      <c r="AL83"/>
      <c r="BI83" s="1"/>
      <c r="BJ83" s="1"/>
      <c r="BQ83" s="1"/>
      <c r="BR83" s="1"/>
      <c r="BY83" s="1"/>
      <c r="BZ83" s="1"/>
      <c r="CG83" s="1"/>
      <c r="CH83" s="1"/>
    </row>
    <row r="84" spans="1:86">
      <c r="A84" s="44" t="s">
        <v>3757</v>
      </c>
      <c r="B84" s="45" t="s">
        <v>3548</v>
      </c>
      <c r="C84" s="46" t="s">
        <v>3549</v>
      </c>
      <c r="D84" s="52"/>
      <c r="E84" s="52"/>
      <c r="F84" s="53"/>
      <c r="G84" s="52"/>
      <c r="I84" s="54" t="s">
        <v>3772</v>
      </c>
      <c r="J84" s="55" t="s">
        <v>3552</v>
      </c>
      <c r="K84" s="56" t="s">
        <v>3553</v>
      </c>
      <c r="L84" s="52"/>
      <c r="M84" s="52"/>
      <c r="N84" s="57"/>
      <c r="O84" s="52"/>
      <c r="Q84" s="44" t="s">
        <v>3798</v>
      </c>
      <c r="R84" s="55" t="s">
        <v>3556</v>
      </c>
      <c r="S84" s="56" t="s">
        <v>3557</v>
      </c>
      <c r="T84" s="52"/>
      <c r="U84" s="52"/>
      <c r="V84" s="53"/>
      <c r="W84" s="52"/>
      <c r="AC84" s="20"/>
      <c r="AD84" s="20"/>
      <c r="AL84"/>
      <c r="BI84" s="1"/>
      <c r="BJ84" s="1"/>
      <c r="BQ84" s="1"/>
      <c r="BR84" s="1"/>
      <c r="BY84" s="1"/>
      <c r="BZ84" s="1"/>
      <c r="CG84" s="1"/>
      <c r="CH84" s="1"/>
    </row>
    <row r="85" spans="1:86">
      <c r="A85" s="44" t="s">
        <v>3759</v>
      </c>
      <c r="B85" s="45" t="s">
        <v>3548</v>
      </c>
      <c r="C85" s="46" t="s">
        <v>3549</v>
      </c>
      <c r="D85" s="52"/>
      <c r="E85" s="52"/>
      <c r="F85" s="53"/>
      <c r="G85" s="52"/>
      <c r="I85" s="54" t="s">
        <v>3773</v>
      </c>
      <c r="J85" s="55" t="s">
        <v>3552</v>
      </c>
      <c r="K85" s="56" t="s">
        <v>3553</v>
      </c>
      <c r="L85" s="52"/>
      <c r="M85" s="52"/>
      <c r="N85" s="57"/>
      <c r="O85" s="52"/>
      <c r="Q85" s="44" t="s">
        <v>3801</v>
      </c>
      <c r="R85" s="55" t="s">
        <v>3556</v>
      </c>
      <c r="S85" s="56" t="s">
        <v>3557</v>
      </c>
      <c r="T85" s="52"/>
      <c r="U85" s="52"/>
      <c r="V85" s="53"/>
      <c r="W85" s="52"/>
      <c r="AC85" s="20"/>
      <c r="AD85" s="20"/>
      <c r="AL85"/>
      <c r="BI85" s="1"/>
      <c r="BJ85" s="1"/>
      <c r="BQ85" s="1"/>
      <c r="BR85" s="1"/>
      <c r="BY85" s="1"/>
      <c r="BZ85" s="1"/>
      <c r="CG85" s="1"/>
      <c r="CH85" s="1"/>
    </row>
    <row r="86" spans="1:86">
      <c r="A86" s="44" t="s">
        <v>3761</v>
      </c>
      <c r="B86" s="45" t="s">
        <v>3548</v>
      </c>
      <c r="C86" s="46" t="s">
        <v>3549</v>
      </c>
      <c r="D86" s="52"/>
      <c r="E86" s="52"/>
      <c r="F86" s="53"/>
      <c r="G86" s="52"/>
      <c r="I86" s="54" t="s">
        <v>3774</v>
      </c>
      <c r="J86" s="55" t="s">
        <v>3552</v>
      </c>
      <c r="K86" s="56" t="s">
        <v>3553</v>
      </c>
      <c r="L86" s="52"/>
      <c r="M86" s="52"/>
      <c r="N86" s="57"/>
      <c r="O86" s="52"/>
      <c r="Q86" s="44" t="s">
        <v>3804</v>
      </c>
      <c r="R86" s="55" t="s">
        <v>3556</v>
      </c>
      <c r="S86" s="56" t="s">
        <v>3557</v>
      </c>
      <c r="T86" s="52"/>
      <c r="U86" s="52"/>
      <c r="V86" s="53"/>
      <c r="W86" s="52"/>
      <c r="AC86" s="20"/>
      <c r="AD86" s="20"/>
      <c r="AL86"/>
      <c r="BI86" s="1"/>
      <c r="BJ86" s="1"/>
      <c r="BQ86" s="1"/>
      <c r="BR86" s="1"/>
      <c r="BY86" s="1"/>
      <c r="BZ86" s="1"/>
      <c r="CG86" s="1"/>
      <c r="CH86" s="1"/>
    </row>
    <row r="87" spans="1:86" ht="15.75" thickBot="1">
      <c r="A87" s="44" t="s">
        <v>3763</v>
      </c>
      <c r="B87" s="45" t="s">
        <v>3548</v>
      </c>
      <c r="C87" s="46" t="s">
        <v>3549</v>
      </c>
      <c r="D87" s="52"/>
      <c r="E87" s="52"/>
      <c r="F87" s="53"/>
      <c r="G87" s="52"/>
      <c r="I87" s="54" t="s">
        <v>3775</v>
      </c>
      <c r="J87" s="55" t="s">
        <v>3552</v>
      </c>
      <c r="K87" s="56" t="s">
        <v>3553</v>
      </c>
      <c r="L87" s="52"/>
      <c r="M87" s="52"/>
      <c r="N87" s="57"/>
      <c r="O87" s="52"/>
      <c r="Q87" s="48" t="s">
        <v>148</v>
      </c>
      <c r="R87" s="59" t="s">
        <v>3556</v>
      </c>
      <c r="S87" s="60" t="s">
        <v>3557</v>
      </c>
      <c r="T87" s="52"/>
      <c r="U87" s="52"/>
      <c r="V87" s="53"/>
      <c r="W87" s="52"/>
      <c r="AC87" s="20"/>
      <c r="AD87" s="20"/>
      <c r="AL87"/>
      <c r="BI87" s="1"/>
      <c r="BJ87" s="1"/>
      <c r="BQ87" s="1"/>
      <c r="BR87" s="1"/>
      <c r="BY87" s="1"/>
      <c r="BZ87" s="1"/>
      <c r="CG87" s="1"/>
      <c r="CH87" s="1"/>
    </row>
    <row r="88" spans="1:86">
      <c r="A88" s="44" t="s">
        <v>3765</v>
      </c>
      <c r="B88" s="45" t="s">
        <v>3548</v>
      </c>
      <c r="C88" s="46" t="s">
        <v>3549</v>
      </c>
      <c r="D88" s="52"/>
      <c r="E88" s="52"/>
      <c r="F88" s="53"/>
      <c r="G88" s="52"/>
      <c r="I88" s="54" t="s">
        <v>3776</v>
      </c>
      <c r="J88" s="55" t="s">
        <v>3552</v>
      </c>
      <c r="K88" s="56" t="s">
        <v>3553</v>
      </c>
      <c r="L88" s="52"/>
      <c r="M88" s="52"/>
      <c r="N88" s="57"/>
      <c r="O88" s="52"/>
      <c r="U88"/>
      <c r="AC88" s="20"/>
      <c r="AD88" s="20"/>
      <c r="AL88"/>
      <c r="BI88" s="1"/>
      <c r="BJ88" s="1"/>
      <c r="BQ88" s="1"/>
      <c r="BR88" s="1"/>
      <c r="BY88" s="1"/>
      <c r="BZ88" s="1"/>
      <c r="CG88" s="1"/>
      <c r="CH88" s="1"/>
    </row>
    <row r="89" spans="1:86">
      <c r="A89" s="44" t="s">
        <v>3768</v>
      </c>
      <c r="B89" s="45" t="s">
        <v>3548</v>
      </c>
      <c r="C89" s="46" t="s">
        <v>3549</v>
      </c>
      <c r="D89" s="52"/>
      <c r="E89" s="52"/>
      <c r="F89" s="53"/>
      <c r="G89" s="52"/>
      <c r="I89" s="54" t="s">
        <v>3778</v>
      </c>
      <c r="J89" s="55" t="s">
        <v>3552</v>
      </c>
      <c r="K89" s="56" t="s">
        <v>3553</v>
      </c>
      <c r="L89" s="52"/>
      <c r="M89" s="52"/>
      <c r="N89" s="57"/>
      <c r="O89" s="52"/>
      <c r="U89"/>
      <c r="AC89" s="20"/>
      <c r="AD89" s="20"/>
      <c r="AL89"/>
      <c r="BI89" s="1"/>
      <c r="BJ89" s="1"/>
      <c r="BQ89" s="1"/>
      <c r="BR89" s="1"/>
      <c r="BY89" s="1"/>
      <c r="BZ89" s="1"/>
      <c r="CG89" s="1"/>
      <c r="CH89" s="1"/>
    </row>
    <row r="90" spans="1:86">
      <c r="A90" s="44" t="s">
        <v>3770</v>
      </c>
      <c r="B90" s="45" t="s">
        <v>3548</v>
      </c>
      <c r="C90" s="46" t="s">
        <v>3549</v>
      </c>
      <c r="D90" s="52"/>
      <c r="E90" s="52"/>
      <c r="F90" s="53"/>
      <c r="G90" s="52"/>
      <c r="I90" s="54" t="s">
        <v>3780</v>
      </c>
      <c r="J90" s="55" t="s">
        <v>3552</v>
      </c>
      <c r="K90" s="56" t="s">
        <v>3553</v>
      </c>
      <c r="L90" s="52"/>
      <c r="M90" s="52"/>
      <c r="N90" s="57"/>
      <c r="O90" s="52"/>
      <c r="U90"/>
      <c r="AC90" s="20"/>
      <c r="AD90" s="20"/>
      <c r="AL90"/>
      <c r="BI90" s="1"/>
      <c r="BJ90" s="1"/>
      <c r="BQ90" s="1"/>
      <c r="BR90" s="1"/>
      <c r="BY90" s="1"/>
      <c r="BZ90" s="1"/>
      <c r="CG90" s="1"/>
      <c r="CH90" s="1"/>
    </row>
    <row r="91" spans="1:86">
      <c r="A91" s="44" t="s">
        <v>3771</v>
      </c>
      <c r="B91" s="45" t="s">
        <v>3548</v>
      </c>
      <c r="C91" s="46" t="s">
        <v>3549</v>
      </c>
      <c r="D91" s="52"/>
      <c r="E91" s="52"/>
      <c r="F91" s="53"/>
      <c r="G91" s="52"/>
      <c r="I91" s="54" t="s">
        <v>3807</v>
      </c>
      <c r="J91" s="55" t="s">
        <v>3552</v>
      </c>
      <c r="K91" s="56" t="s">
        <v>3553</v>
      </c>
      <c r="L91" s="52"/>
      <c r="M91" s="52"/>
      <c r="N91" s="57"/>
      <c r="O91" s="52"/>
      <c r="U91"/>
      <c r="AC91" s="20"/>
      <c r="AD91" s="20"/>
      <c r="AL91"/>
      <c r="BI91" s="1"/>
      <c r="BJ91" s="1"/>
      <c r="BQ91" s="1"/>
      <c r="BR91" s="1"/>
      <c r="BY91" s="1"/>
      <c r="BZ91" s="1"/>
      <c r="CG91" s="1"/>
      <c r="CH91" s="1"/>
    </row>
    <row r="92" spans="1:86">
      <c r="A92" s="44" t="s">
        <v>3772</v>
      </c>
      <c r="B92" s="45" t="s">
        <v>3548</v>
      </c>
      <c r="C92" s="46" t="s">
        <v>3549</v>
      </c>
      <c r="D92" s="52"/>
      <c r="E92" s="52"/>
      <c r="F92" s="53"/>
      <c r="G92" s="52"/>
      <c r="I92" s="54" t="s">
        <v>3781</v>
      </c>
      <c r="J92" s="55" t="s">
        <v>3552</v>
      </c>
      <c r="K92" s="56" t="s">
        <v>3553</v>
      </c>
      <c r="L92" s="52"/>
      <c r="M92" s="52"/>
      <c r="N92" s="57"/>
      <c r="O92" s="52"/>
      <c r="U92"/>
      <c r="AC92" s="20"/>
      <c r="AD92" s="20"/>
      <c r="AL92"/>
      <c r="BI92" s="1"/>
      <c r="BJ92" s="1"/>
      <c r="BQ92" s="1"/>
      <c r="BR92" s="1"/>
      <c r="BY92" s="1"/>
      <c r="BZ92" s="1"/>
      <c r="CG92" s="1"/>
      <c r="CH92" s="1"/>
    </row>
    <row r="93" spans="1:86">
      <c r="A93" s="44" t="s">
        <v>3773</v>
      </c>
      <c r="B93" s="45" t="s">
        <v>3548</v>
      </c>
      <c r="C93" s="46" t="s">
        <v>3549</v>
      </c>
      <c r="D93" s="52"/>
      <c r="E93" s="52"/>
      <c r="F93" s="53"/>
      <c r="G93" s="52"/>
      <c r="I93" s="54" t="s">
        <v>3782</v>
      </c>
      <c r="J93" s="55" t="s">
        <v>3552</v>
      </c>
      <c r="K93" s="56" t="s">
        <v>3553</v>
      </c>
      <c r="L93" s="52"/>
      <c r="M93" s="52"/>
      <c r="N93" s="57"/>
      <c r="O93" s="52"/>
      <c r="U93"/>
      <c r="AC93" s="20"/>
      <c r="AD93" s="20"/>
      <c r="AL93"/>
      <c r="BI93" s="1"/>
      <c r="BJ93" s="1"/>
      <c r="BQ93" s="1"/>
      <c r="BR93" s="1"/>
      <c r="BY93" s="1"/>
      <c r="BZ93" s="1"/>
      <c r="CG93" s="1"/>
      <c r="CH93" s="1"/>
    </row>
    <row r="94" spans="1:86">
      <c r="A94" s="44" t="s">
        <v>3774</v>
      </c>
      <c r="B94" s="45" t="s">
        <v>3548</v>
      </c>
      <c r="C94" s="46" t="s">
        <v>3549</v>
      </c>
      <c r="D94" s="52"/>
      <c r="E94" s="52"/>
      <c r="F94" s="53"/>
      <c r="G94" s="52"/>
      <c r="I94" s="54" t="s">
        <v>3783</v>
      </c>
      <c r="J94" s="55" t="s">
        <v>3552</v>
      </c>
      <c r="K94" s="56" t="s">
        <v>3553</v>
      </c>
      <c r="L94" s="52"/>
      <c r="M94" s="52"/>
      <c r="N94" s="57"/>
      <c r="O94" s="52"/>
      <c r="U94"/>
      <c r="AC94" s="20"/>
      <c r="AD94" s="20"/>
      <c r="AL94"/>
      <c r="BI94" s="1"/>
      <c r="BJ94" s="1"/>
      <c r="BQ94" s="1"/>
      <c r="BR94" s="1"/>
      <c r="BY94" s="1"/>
      <c r="BZ94" s="1"/>
      <c r="CG94" s="1"/>
      <c r="CH94" s="1"/>
    </row>
    <row r="95" spans="1:86">
      <c r="A95" s="44" t="s">
        <v>3775</v>
      </c>
      <c r="B95" s="45" t="s">
        <v>3548</v>
      </c>
      <c r="C95" s="46" t="s">
        <v>3549</v>
      </c>
      <c r="D95" s="52"/>
      <c r="E95" s="52"/>
      <c r="F95" s="53"/>
      <c r="G95" s="52"/>
      <c r="I95" s="54" t="s">
        <v>3784</v>
      </c>
      <c r="J95" s="55" t="s">
        <v>3552</v>
      </c>
      <c r="K95" s="56" t="s">
        <v>3553</v>
      </c>
      <c r="L95" s="52"/>
      <c r="M95" s="52"/>
      <c r="N95" s="57"/>
      <c r="O95" s="52"/>
      <c r="U95"/>
      <c r="AC95" s="20"/>
      <c r="AD95" s="20"/>
      <c r="AL95"/>
      <c r="BI95" s="1"/>
      <c r="BJ95" s="1"/>
      <c r="BQ95" s="1"/>
      <c r="BR95" s="1"/>
      <c r="BY95" s="1"/>
      <c r="BZ95" s="1"/>
      <c r="CG95" s="1"/>
      <c r="CH95" s="1"/>
    </row>
    <row r="96" spans="1:86">
      <c r="A96" s="44" t="s">
        <v>3776</v>
      </c>
      <c r="B96" s="45" t="s">
        <v>3548</v>
      </c>
      <c r="C96" s="46" t="s">
        <v>3549</v>
      </c>
      <c r="D96" s="52"/>
      <c r="E96" s="52"/>
      <c r="F96" s="53"/>
      <c r="G96" s="52"/>
      <c r="I96" s="54" t="s">
        <v>3786</v>
      </c>
      <c r="J96" s="55" t="s">
        <v>3552</v>
      </c>
      <c r="K96" s="56" t="s">
        <v>3553</v>
      </c>
      <c r="L96" s="52"/>
      <c r="M96" s="52"/>
      <c r="N96" s="57"/>
      <c r="O96" s="52"/>
      <c r="U96"/>
      <c r="AC96" s="20"/>
      <c r="AD96" s="20"/>
      <c r="AL96"/>
      <c r="BI96" s="1"/>
      <c r="BJ96" s="1"/>
      <c r="BQ96" s="1"/>
      <c r="BR96" s="1"/>
      <c r="BY96" s="1"/>
      <c r="BZ96" s="1"/>
      <c r="CG96" s="1"/>
      <c r="CH96" s="1"/>
    </row>
    <row r="97" spans="1:86">
      <c r="A97" s="44" t="s">
        <v>3778</v>
      </c>
      <c r="B97" s="45" t="s">
        <v>3548</v>
      </c>
      <c r="C97" s="46" t="s">
        <v>3549</v>
      </c>
      <c r="D97" s="52"/>
      <c r="E97" s="52"/>
      <c r="F97" s="53"/>
      <c r="G97" s="52"/>
      <c r="I97" s="54" t="s">
        <v>3790</v>
      </c>
      <c r="J97" s="55" t="s">
        <v>3552</v>
      </c>
      <c r="K97" s="56" t="s">
        <v>3553</v>
      </c>
      <c r="L97" s="52"/>
      <c r="M97" s="52"/>
      <c r="N97" s="57"/>
      <c r="O97" s="52"/>
      <c r="U97"/>
      <c r="AC97" s="20"/>
      <c r="AD97" s="20"/>
      <c r="AL97"/>
      <c r="BI97" s="1"/>
      <c r="BJ97" s="1"/>
      <c r="BQ97" s="1"/>
      <c r="BR97" s="1"/>
      <c r="BY97" s="1"/>
      <c r="BZ97" s="1"/>
      <c r="CG97" s="1"/>
      <c r="CH97" s="1"/>
    </row>
    <row r="98" spans="1:86">
      <c r="A98" s="44" t="s">
        <v>3780</v>
      </c>
      <c r="B98" s="45" t="s">
        <v>3548</v>
      </c>
      <c r="C98" s="46" t="s">
        <v>3549</v>
      </c>
      <c r="D98" s="52"/>
      <c r="E98" s="52"/>
      <c r="F98" s="53"/>
      <c r="G98" s="52"/>
      <c r="I98" s="54" t="s">
        <v>114</v>
      </c>
      <c r="J98" s="55" t="s">
        <v>3552</v>
      </c>
      <c r="K98" s="56" t="s">
        <v>3553</v>
      </c>
      <c r="L98" s="52"/>
      <c r="M98" s="52"/>
      <c r="N98" s="57"/>
      <c r="O98" s="52"/>
      <c r="U98"/>
      <c r="AC98" s="20"/>
      <c r="AD98" s="20"/>
      <c r="AL98"/>
      <c r="BI98" s="1"/>
      <c r="BJ98" s="1"/>
      <c r="BQ98" s="1"/>
      <c r="BR98" s="1"/>
      <c r="BY98" s="1"/>
      <c r="BZ98" s="1"/>
      <c r="CG98" s="1"/>
      <c r="CH98" s="1"/>
    </row>
    <row r="99" spans="1:86">
      <c r="A99" s="44" t="s">
        <v>3781</v>
      </c>
      <c r="B99" s="45" t="s">
        <v>3548</v>
      </c>
      <c r="C99" s="46" t="s">
        <v>3549</v>
      </c>
      <c r="D99" s="52"/>
      <c r="E99" s="52"/>
      <c r="F99" s="53"/>
      <c r="G99" s="52"/>
      <c r="I99" s="54" t="s">
        <v>3789</v>
      </c>
      <c r="J99" s="55" t="s">
        <v>3552</v>
      </c>
      <c r="K99" s="56" t="s">
        <v>3553</v>
      </c>
      <c r="L99" s="52"/>
      <c r="M99" s="52"/>
      <c r="N99" s="57"/>
      <c r="O99" s="52"/>
      <c r="U99"/>
      <c r="AC99" s="20"/>
      <c r="AD99" s="20"/>
      <c r="AL99"/>
      <c r="BI99" s="1"/>
      <c r="BJ99" s="1"/>
      <c r="BQ99" s="1"/>
      <c r="BR99" s="1"/>
      <c r="BY99" s="1"/>
      <c r="BZ99" s="1"/>
      <c r="CG99" s="1"/>
      <c r="CH99" s="1"/>
    </row>
    <row r="100" spans="1:86">
      <c r="A100" s="44" t="s">
        <v>3782</v>
      </c>
      <c r="B100" s="45" t="s">
        <v>3548</v>
      </c>
      <c r="C100" s="46" t="s">
        <v>3549</v>
      </c>
      <c r="D100" s="52"/>
      <c r="E100" s="52"/>
      <c r="F100" s="53"/>
      <c r="G100" s="52"/>
      <c r="I100" s="54" t="s">
        <v>3785</v>
      </c>
      <c r="J100" s="55" t="s">
        <v>3552</v>
      </c>
      <c r="K100" s="56" t="s">
        <v>3553</v>
      </c>
      <c r="L100" s="52"/>
      <c r="M100" s="52"/>
      <c r="N100" s="57"/>
      <c r="O100" s="52"/>
      <c r="U100"/>
      <c r="AC100" s="20"/>
      <c r="AD100" s="20"/>
      <c r="AL100"/>
      <c r="BI100" s="1"/>
      <c r="BJ100" s="1"/>
      <c r="BQ100" s="1"/>
      <c r="BR100" s="1"/>
      <c r="BY100" s="1"/>
      <c r="BZ100" s="1"/>
      <c r="CG100" s="1"/>
      <c r="CH100" s="1"/>
    </row>
    <row r="101" spans="1:86">
      <c r="A101" s="44" t="s">
        <v>3783</v>
      </c>
      <c r="B101" s="45" t="s">
        <v>3548</v>
      </c>
      <c r="C101" s="46" t="s">
        <v>3549</v>
      </c>
      <c r="D101" s="52"/>
      <c r="E101" s="52"/>
      <c r="F101" s="53"/>
      <c r="G101" s="52"/>
      <c r="I101" s="54" t="s">
        <v>3788</v>
      </c>
      <c r="J101" s="55" t="s">
        <v>3552</v>
      </c>
      <c r="K101" s="56" t="s">
        <v>3553</v>
      </c>
      <c r="L101" s="52"/>
      <c r="M101" s="52"/>
      <c r="N101" s="57"/>
      <c r="O101" s="52"/>
      <c r="U101"/>
      <c r="AC101" s="20"/>
      <c r="AD101" s="20"/>
      <c r="AL101"/>
      <c r="BI101" s="1"/>
      <c r="BJ101" s="1"/>
      <c r="BQ101" s="1"/>
      <c r="BR101" s="1"/>
      <c r="BY101" s="1"/>
      <c r="BZ101" s="1"/>
      <c r="CG101" s="1"/>
      <c r="CH101" s="1"/>
    </row>
    <row r="102" spans="1:86">
      <c r="A102" s="44" t="s">
        <v>3784</v>
      </c>
      <c r="B102" s="45" t="s">
        <v>3548</v>
      </c>
      <c r="C102" s="46" t="s">
        <v>3549</v>
      </c>
      <c r="D102" s="52"/>
      <c r="E102" s="52"/>
      <c r="F102" s="53"/>
      <c r="G102" s="52"/>
      <c r="I102" s="54" t="s">
        <v>3792</v>
      </c>
      <c r="J102" s="55" t="s">
        <v>3552</v>
      </c>
      <c r="K102" s="56" t="s">
        <v>3553</v>
      </c>
      <c r="L102" s="52"/>
      <c r="M102" s="52"/>
      <c r="N102" s="57"/>
      <c r="O102" s="52"/>
      <c r="U102"/>
      <c r="AC102" s="20"/>
      <c r="AD102" s="20"/>
      <c r="AL102"/>
      <c r="BI102" s="1"/>
      <c r="BJ102" s="1"/>
      <c r="BQ102" s="1"/>
      <c r="BR102" s="1"/>
      <c r="BY102" s="1"/>
      <c r="BZ102" s="1"/>
      <c r="CG102" s="1"/>
      <c r="CH102" s="1"/>
    </row>
    <row r="103" spans="1:86">
      <c r="A103" s="44" t="s">
        <v>3785</v>
      </c>
      <c r="B103" s="45" t="s">
        <v>3548</v>
      </c>
      <c r="C103" s="46" t="s">
        <v>3549</v>
      </c>
      <c r="D103" s="52"/>
      <c r="E103" s="52"/>
      <c r="F103" s="53"/>
      <c r="G103" s="52"/>
      <c r="I103" s="54" t="s">
        <v>3793</v>
      </c>
      <c r="J103" s="55" t="s">
        <v>3552</v>
      </c>
      <c r="K103" s="56" t="s">
        <v>3553</v>
      </c>
      <c r="L103" s="52"/>
      <c r="M103" s="52"/>
      <c r="N103" s="57"/>
      <c r="O103" s="52"/>
      <c r="U103"/>
      <c r="AC103" s="20"/>
      <c r="AD103" s="20"/>
      <c r="AL103"/>
      <c r="BI103" s="1"/>
      <c r="BJ103" s="1"/>
      <c r="BQ103" s="1"/>
      <c r="BR103" s="1"/>
      <c r="BY103" s="1"/>
      <c r="BZ103" s="1"/>
      <c r="CG103" s="1"/>
      <c r="CH103" s="1"/>
    </row>
    <row r="104" spans="1:86">
      <c r="A104" s="44" t="s">
        <v>3788</v>
      </c>
      <c r="B104" s="45" t="s">
        <v>3548</v>
      </c>
      <c r="C104" s="46" t="s">
        <v>3549</v>
      </c>
      <c r="D104" s="52"/>
      <c r="E104" s="52"/>
      <c r="F104" s="53"/>
      <c r="G104" s="52"/>
      <c r="I104" s="54" t="s">
        <v>3798</v>
      </c>
      <c r="J104" s="55" t="s">
        <v>3552</v>
      </c>
      <c r="K104" s="56" t="s">
        <v>3553</v>
      </c>
      <c r="L104" s="52"/>
      <c r="M104" s="52"/>
      <c r="N104" s="57"/>
      <c r="O104" s="52"/>
      <c r="U104"/>
      <c r="AC104" s="20"/>
      <c r="AD104" s="20"/>
      <c r="AL104"/>
      <c r="BI104" s="1"/>
      <c r="BJ104" s="1"/>
      <c r="BQ104" s="1"/>
      <c r="BR104" s="1"/>
      <c r="BY104" s="1"/>
      <c r="BZ104" s="1"/>
      <c r="CG104" s="1"/>
      <c r="CH104" s="1"/>
    </row>
    <row r="105" spans="1:86">
      <c r="A105" s="44" t="s">
        <v>3792</v>
      </c>
      <c r="B105" s="45" t="s">
        <v>3548</v>
      </c>
      <c r="C105" s="46" t="s">
        <v>3549</v>
      </c>
      <c r="D105" s="52"/>
      <c r="E105" s="52"/>
      <c r="F105" s="53"/>
      <c r="G105" s="52"/>
      <c r="I105" s="54" t="s">
        <v>3801</v>
      </c>
      <c r="J105" s="55" t="s">
        <v>3552</v>
      </c>
      <c r="K105" s="56" t="s">
        <v>3553</v>
      </c>
      <c r="L105" s="52"/>
      <c r="M105" s="52"/>
      <c r="N105" s="57"/>
      <c r="O105" s="52"/>
      <c r="U105"/>
      <c r="AC105" s="20"/>
      <c r="AD105" s="20"/>
      <c r="AL105"/>
      <c r="BI105" s="1"/>
      <c r="BJ105" s="1"/>
      <c r="BQ105" s="1"/>
      <c r="BR105" s="1"/>
      <c r="BY105" s="1"/>
      <c r="BZ105" s="1"/>
      <c r="CG105" s="1"/>
      <c r="CH105" s="1"/>
    </row>
    <row r="106" spans="1:86">
      <c r="A106" s="44" t="s">
        <v>3793</v>
      </c>
      <c r="B106" s="45" t="s">
        <v>3548</v>
      </c>
      <c r="C106" s="46" t="s">
        <v>3549</v>
      </c>
      <c r="D106" s="52"/>
      <c r="E106" s="52"/>
      <c r="F106" s="53"/>
      <c r="G106" s="52"/>
      <c r="I106" s="54" t="s">
        <v>3804</v>
      </c>
      <c r="J106" s="55" t="s">
        <v>3552</v>
      </c>
      <c r="K106" s="56" t="s">
        <v>3553</v>
      </c>
      <c r="L106" s="52"/>
      <c r="M106" s="52"/>
      <c r="N106" s="57"/>
      <c r="O106" s="52"/>
      <c r="U106"/>
      <c r="AC106" s="20"/>
      <c r="AD106" s="20"/>
      <c r="AL106"/>
      <c r="BI106" s="1"/>
      <c r="BJ106" s="1"/>
      <c r="BQ106" s="1"/>
      <c r="BR106" s="1"/>
      <c r="BY106" s="1"/>
      <c r="BZ106" s="1"/>
      <c r="CG106" s="1"/>
      <c r="CH106" s="1"/>
    </row>
    <row r="107" spans="1:86" ht="15.75" thickBot="1">
      <c r="A107" s="44" t="s">
        <v>3798</v>
      </c>
      <c r="B107" s="45" t="s">
        <v>3548</v>
      </c>
      <c r="C107" s="46" t="s">
        <v>3549</v>
      </c>
      <c r="D107" s="52"/>
      <c r="E107" s="52"/>
      <c r="F107" s="53"/>
      <c r="G107" s="52"/>
      <c r="I107" s="58" t="s">
        <v>148</v>
      </c>
      <c r="J107" s="55" t="s">
        <v>3552</v>
      </c>
      <c r="K107" s="60" t="s">
        <v>3553</v>
      </c>
      <c r="L107" s="52"/>
      <c r="M107" s="52"/>
      <c r="N107" s="57"/>
      <c r="O107" s="52"/>
      <c r="U107"/>
      <c r="AC107" s="20"/>
      <c r="AD107" s="20"/>
      <c r="AL107"/>
      <c r="BI107" s="1"/>
      <c r="BJ107" s="1"/>
      <c r="BQ107" s="1"/>
      <c r="BR107" s="1"/>
      <c r="BY107" s="1"/>
      <c r="BZ107" s="1"/>
      <c r="CG107" s="1"/>
      <c r="CH107" s="1"/>
    </row>
    <row r="108" spans="1:86">
      <c r="A108" s="44" t="s">
        <v>3801</v>
      </c>
      <c r="B108" s="45" t="s">
        <v>3548</v>
      </c>
      <c r="C108" s="46" t="s">
        <v>3549</v>
      </c>
      <c r="D108" s="52"/>
      <c r="E108" s="52"/>
      <c r="F108" s="53"/>
      <c r="G108" s="52"/>
      <c r="U108"/>
      <c r="AL108"/>
      <c r="BQ108" s="1"/>
      <c r="BR108" s="1"/>
      <c r="CG108" s="1"/>
      <c r="CH108" s="1"/>
    </row>
    <row r="109" spans="1:86">
      <c r="A109" s="44" t="s">
        <v>3804</v>
      </c>
      <c r="B109" s="45" t="s">
        <v>3548</v>
      </c>
      <c r="C109" s="46" t="s">
        <v>3549</v>
      </c>
      <c r="D109" s="52"/>
      <c r="E109" s="52"/>
      <c r="F109" s="53"/>
      <c r="G109" s="52"/>
      <c r="U109"/>
      <c r="AL109"/>
      <c r="BQ109" s="1"/>
      <c r="BR109" s="1"/>
      <c r="CG109" s="1"/>
      <c r="CH109" s="1"/>
    </row>
    <row r="110" spans="1:86" ht="15.75" thickBot="1">
      <c r="A110" s="48" t="s">
        <v>148</v>
      </c>
      <c r="B110" s="49" t="s">
        <v>3548</v>
      </c>
      <c r="C110" s="51" t="s">
        <v>3549</v>
      </c>
      <c r="D110" s="52"/>
      <c r="E110" s="52"/>
      <c r="F110" s="53"/>
      <c r="G110" s="52"/>
      <c r="U110"/>
      <c r="AL110"/>
      <c r="BQ110" s="1"/>
      <c r="BR110" s="1"/>
    </row>
    <row r="111" spans="1:86">
      <c r="D111"/>
      <c r="E111"/>
      <c r="G111"/>
      <c r="U111"/>
      <c r="AL111"/>
      <c r="BQ111" s="1"/>
      <c r="BR111" s="1"/>
    </row>
    <row r="112" spans="1:86">
      <c r="D112"/>
      <c r="E112"/>
      <c r="G112"/>
      <c r="U112"/>
      <c r="BQ112" s="1"/>
      <c r="BR112" s="1"/>
    </row>
    <row r="113" spans="4:70">
      <c r="D113"/>
      <c r="E113"/>
      <c r="G113"/>
      <c r="U113"/>
      <c r="BQ113" s="1"/>
      <c r="BR113" s="1"/>
    </row>
    <row r="114" spans="4:70">
      <c r="D114"/>
      <c r="E114"/>
      <c r="G114"/>
      <c r="U114"/>
    </row>
    <row r="115" spans="4:70">
      <c r="D115"/>
      <c r="E115"/>
      <c r="G115"/>
      <c r="U115"/>
    </row>
    <row r="116" spans="4:70">
      <c r="D116"/>
      <c r="E116"/>
      <c r="G116"/>
      <c r="U116"/>
    </row>
    <row r="117" spans="4:70">
      <c r="D117"/>
      <c r="E117"/>
      <c r="G117"/>
      <c r="U117"/>
    </row>
    <row r="118" spans="4:70">
      <c r="D118"/>
      <c r="E118"/>
      <c r="G118"/>
      <c r="U118"/>
    </row>
    <row r="119" spans="4:70">
      <c r="D119"/>
      <c r="E119"/>
      <c r="G119"/>
      <c r="U119"/>
    </row>
    <row r="120" spans="4:70">
      <c r="D120"/>
      <c r="E120"/>
      <c r="G120"/>
      <c r="U120"/>
    </row>
    <row r="121" spans="4:70">
      <c r="D121"/>
      <c r="E121"/>
      <c r="G121"/>
      <c r="U121"/>
    </row>
    <row r="122" spans="4:70">
      <c r="D122"/>
      <c r="E122"/>
      <c r="G122"/>
      <c r="U122"/>
    </row>
    <row r="123" spans="4:70">
      <c r="D123"/>
      <c r="E123"/>
      <c r="G123"/>
      <c r="U123"/>
    </row>
    <row r="124" spans="4:70">
      <c r="D124"/>
      <c r="E124"/>
      <c r="G124"/>
    </row>
    <row r="125" spans="4:70">
      <c r="D125"/>
      <c r="E125"/>
      <c r="G125"/>
    </row>
    <row r="126" spans="4:70">
      <c r="D126"/>
      <c r="E126"/>
      <c r="G126"/>
    </row>
    <row r="127" spans="4:70">
      <c r="D127"/>
      <c r="E127"/>
      <c r="G127"/>
    </row>
    <row r="128" spans="4:70">
      <c r="D128"/>
      <c r="E128"/>
      <c r="G128"/>
    </row>
    <row r="129" spans="4:7">
      <c r="D129"/>
      <c r="E129"/>
      <c r="G129"/>
    </row>
    <row r="130" spans="4:7">
      <c r="D130"/>
      <c r="E130"/>
      <c r="G130"/>
    </row>
    <row r="131" spans="4:7">
      <c r="D131"/>
      <c r="E131"/>
      <c r="G131"/>
    </row>
    <row r="132" spans="4:7">
      <c r="D132"/>
      <c r="E132"/>
      <c r="G132"/>
    </row>
    <row r="133" spans="4:7">
      <c r="D133"/>
      <c r="E133"/>
      <c r="G133"/>
    </row>
    <row r="134" spans="4:7">
      <c r="D134"/>
      <c r="E134"/>
      <c r="G134"/>
    </row>
    <row r="135" spans="4:7">
      <c r="D135"/>
      <c r="E135"/>
      <c r="G135"/>
    </row>
    <row r="136" spans="4:7">
      <c r="D136"/>
      <c r="E136"/>
      <c r="G136"/>
    </row>
    <row r="137" spans="4:7">
      <c r="D137"/>
      <c r="E137"/>
      <c r="G137"/>
    </row>
    <row r="138" spans="4:7">
      <c r="D138"/>
      <c r="E138"/>
      <c r="G138"/>
    </row>
    <row r="139" spans="4:7">
      <c r="D139"/>
      <c r="E139"/>
      <c r="G139"/>
    </row>
    <row r="140" spans="4:7">
      <c r="D140"/>
      <c r="E140"/>
      <c r="G140"/>
    </row>
    <row r="141" spans="4:7">
      <c r="D141"/>
      <c r="E141"/>
      <c r="G141"/>
    </row>
    <row r="142" spans="4:7">
      <c r="D142"/>
      <c r="E142"/>
      <c r="G142"/>
    </row>
    <row r="143" spans="4:7">
      <c r="D143"/>
      <c r="E143"/>
      <c r="G143"/>
    </row>
    <row r="144" spans="4:7">
      <c r="D144"/>
      <c r="E144"/>
      <c r="G144"/>
    </row>
    <row r="145" spans="4:7">
      <c r="D145"/>
      <c r="E145"/>
      <c r="G145"/>
    </row>
    <row r="146" spans="4:7">
      <c r="D146"/>
      <c r="E146"/>
      <c r="G146"/>
    </row>
    <row r="147" spans="4:7">
      <c r="D147"/>
      <c r="E147"/>
      <c r="G147"/>
    </row>
    <row r="148" spans="4:7">
      <c r="D148"/>
      <c r="E148"/>
      <c r="G148"/>
    </row>
    <row r="149" spans="4:7">
      <c r="D149"/>
      <c r="E149"/>
      <c r="G149"/>
    </row>
    <row r="150" spans="4:7">
      <c r="D150"/>
      <c r="E150"/>
      <c r="G150"/>
    </row>
    <row r="151" spans="4:7">
      <c r="D151"/>
      <c r="E151"/>
      <c r="G151"/>
    </row>
    <row r="152" spans="4:7">
      <c r="D152"/>
      <c r="E152"/>
      <c r="G152"/>
    </row>
    <row r="153" spans="4:7">
      <c r="D153"/>
      <c r="E153"/>
      <c r="G153"/>
    </row>
    <row r="154" spans="4:7">
      <c r="D154"/>
      <c r="E154"/>
      <c r="G154"/>
    </row>
  </sheetData>
  <sortState xmlns:xlrd2="http://schemas.microsoft.com/office/spreadsheetml/2017/richdata2" ref="A5:D109">
    <sortCondition ref="A5:A109"/>
  </sortState>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4071"/>
  </sheetPr>
  <dimension ref="A1:B85"/>
  <sheetViews>
    <sheetView showGridLines="0" workbookViewId="0">
      <selection activeCell="B22" sqref="B22"/>
    </sheetView>
  </sheetViews>
  <sheetFormatPr defaultRowHeight="15"/>
  <cols>
    <col min="1" max="1" width="18.5703125" customWidth="1"/>
    <col min="2" max="2" width="104" customWidth="1"/>
  </cols>
  <sheetData>
    <row r="1" spans="1:2" ht="41.25" customHeight="1"/>
    <row r="2" spans="1:2" ht="21">
      <c r="A2" s="150" t="s">
        <v>3808</v>
      </c>
    </row>
    <row r="3" spans="1:2" s="4" customFormat="1" ht="31.5" customHeight="1">
      <c r="A3" s="152" t="s">
        <v>3809</v>
      </c>
      <c r="B3" s="152" t="s">
        <v>3810</v>
      </c>
    </row>
    <row r="4" spans="1:2">
      <c r="A4" s="153" t="s">
        <v>3426</v>
      </c>
      <c r="B4" s="154" t="s">
        <v>3811</v>
      </c>
    </row>
    <row r="5" spans="1:2">
      <c r="A5" s="153" t="s">
        <v>3117</v>
      </c>
      <c r="B5" s="154" t="s">
        <v>3812</v>
      </c>
    </row>
    <row r="6" spans="1:2">
      <c r="A6" s="153" t="s">
        <v>3120</v>
      </c>
      <c r="B6" s="154" t="s">
        <v>3813</v>
      </c>
    </row>
    <row r="7" spans="1:2">
      <c r="A7" s="153" t="s">
        <v>3430</v>
      </c>
      <c r="B7" s="154" t="s">
        <v>3814</v>
      </c>
    </row>
    <row r="8" spans="1:2">
      <c r="A8" s="2" t="s">
        <v>3236</v>
      </c>
      <c r="B8" s="154" t="s">
        <v>3815</v>
      </c>
    </row>
    <row r="9" spans="1:2">
      <c r="A9" s="2" t="s">
        <v>1856</v>
      </c>
      <c r="B9" s="151" t="s">
        <v>3816</v>
      </c>
    </row>
    <row r="10" spans="1:2">
      <c r="A10" s="2" t="s">
        <v>3817</v>
      </c>
      <c r="B10" s="151" t="s">
        <v>3818</v>
      </c>
    </row>
    <row r="11" spans="1:2">
      <c r="A11" s="2" t="s">
        <v>1875</v>
      </c>
      <c r="B11" s="151" t="s">
        <v>3819</v>
      </c>
    </row>
    <row r="12" spans="1:2">
      <c r="A12" s="2" t="s">
        <v>1883</v>
      </c>
      <c r="B12" s="151" t="s">
        <v>3820</v>
      </c>
    </row>
    <row r="13" spans="1:2" s="26" customFormat="1">
      <c r="A13" s="155" t="s">
        <v>1891</v>
      </c>
      <c r="B13" s="151" t="s">
        <v>3821</v>
      </c>
    </row>
    <row r="14" spans="1:2">
      <c r="A14" s="2" t="s">
        <v>3097</v>
      </c>
      <c r="B14" s="151" t="s">
        <v>3822</v>
      </c>
    </row>
    <row r="15" spans="1:2">
      <c r="A15" s="2" t="s">
        <v>3125</v>
      </c>
      <c r="B15" s="151" t="s">
        <v>3823</v>
      </c>
    </row>
    <row r="16" spans="1:2">
      <c r="A16" s="2" t="s">
        <v>3279</v>
      </c>
      <c r="B16" s="151" t="s">
        <v>3824</v>
      </c>
    </row>
    <row r="17" spans="1:2">
      <c r="A17" s="2" t="s">
        <v>3152</v>
      </c>
      <c r="B17" s="151" t="s">
        <v>3825</v>
      </c>
    </row>
    <row r="18" spans="1:2">
      <c r="A18" s="2" t="s">
        <v>3158</v>
      </c>
      <c r="B18" s="151" t="s">
        <v>3826</v>
      </c>
    </row>
    <row r="19" spans="1:2">
      <c r="A19" s="2"/>
      <c r="B19" s="151"/>
    </row>
    <row r="20" spans="1:2" ht="21">
      <c r="A20" s="150" t="s">
        <v>3827</v>
      </c>
    </row>
    <row r="21" spans="1:2" ht="27.75" customHeight="1">
      <c r="A21" s="141" t="s">
        <v>76</v>
      </c>
      <c r="B21" s="141" t="s">
        <v>77</v>
      </c>
    </row>
    <row r="22" spans="1:2" ht="40.5" customHeight="1">
      <c r="A22" s="3">
        <v>500</v>
      </c>
      <c r="B22" s="17" t="s">
        <v>3425</v>
      </c>
    </row>
    <row r="23" spans="1:2" ht="40.5" customHeight="1">
      <c r="A23" s="3">
        <v>501</v>
      </c>
      <c r="B23" s="17" t="s">
        <v>3442</v>
      </c>
    </row>
    <row r="24" spans="1:2" ht="40.5" customHeight="1">
      <c r="A24" s="3">
        <v>502</v>
      </c>
      <c r="B24" s="17" t="s">
        <v>3443</v>
      </c>
    </row>
    <row r="25" spans="1:2" ht="40.5" customHeight="1">
      <c r="A25" s="3">
        <v>540</v>
      </c>
      <c r="B25" s="17" t="s">
        <v>3445</v>
      </c>
    </row>
    <row r="26" spans="1:2" ht="40.5" customHeight="1">
      <c r="A26" s="3">
        <v>541</v>
      </c>
      <c r="B26" s="17" t="s">
        <v>3449</v>
      </c>
    </row>
    <row r="27" spans="1:2" ht="40.5" customHeight="1">
      <c r="A27" s="3">
        <v>542</v>
      </c>
      <c r="B27" s="17" t="s">
        <v>3450</v>
      </c>
    </row>
    <row r="28" spans="1:2" ht="40.5" customHeight="1">
      <c r="A28" s="3">
        <v>543</v>
      </c>
      <c r="B28" s="17" t="s">
        <v>3451</v>
      </c>
    </row>
    <row r="29" spans="1:2" ht="40.5" customHeight="1">
      <c r="A29" s="3">
        <v>544</v>
      </c>
      <c r="B29" s="17" t="s">
        <v>3452</v>
      </c>
    </row>
    <row r="30" spans="1:2" ht="40.5" customHeight="1">
      <c r="A30" s="3">
        <v>550</v>
      </c>
      <c r="B30" s="17" t="s">
        <v>3453</v>
      </c>
    </row>
    <row r="31" spans="1:2" ht="40.5" customHeight="1">
      <c r="A31" s="3">
        <v>551</v>
      </c>
      <c r="B31" s="17" t="s">
        <v>3454</v>
      </c>
    </row>
    <row r="32" spans="1:2" ht="40.5" customHeight="1">
      <c r="A32" s="3">
        <v>552</v>
      </c>
      <c r="B32" s="17" t="s">
        <v>3455</v>
      </c>
    </row>
    <row r="33" spans="1:2" ht="40.5" customHeight="1">
      <c r="A33" s="3">
        <v>553</v>
      </c>
      <c r="B33" s="17" t="s">
        <v>3456</v>
      </c>
    </row>
    <row r="34" spans="1:2" ht="40.5" customHeight="1">
      <c r="A34" s="3">
        <v>569</v>
      </c>
      <c r="B34" s="17" t="s">
        <v>3457</v>
      </c>
    </row>
    <row r="35" spans="1:2" ht="40.5" customHeight="1">
      <c r="A35" s="3">
        <v>570</v>
      </c>
      <c r="B35" s="17" t="s">
        <v>3458</v>
      </c>
    </row>
    <row r="36" spans="1:2" ht="40.5" customHeight="1">
      <c r="A36" s="3">
        <v>571</v>
      </c>
      <c r="B36" s="17" t="s">
        <v>3465</v>
      </c>
    </row>
    <row r="37" spans="1:2" ht="40.5" customHeight="1">
      <c r="A37" s="3">
        <v>572</v>
      </c>
      <c r="B37" s="17" t="s">
        <v>3471</v>
      </c>
    </row>
    <row r="38" spans="1:2" ht="40.5" customHeight="1">
      <c r="A38" s="3">
        <v>573</v>
      </c>
      <c r="B38" s="17" t="s">
        <v>3472</v>
      </c>
    </row>
    <row r="39" spans="1:2" ht="40.5" customHeight="1">
      <c r="A39" s="3">
        <v>574</v>
      </c>
      <c r="B39" s="17" t="s">
        <v>3473</v>
      </c>
    </row>
    <row r="40" spans="1:2" ht="40.5" customHeight="1">
      <c r="A40" s="3">
        <v>575</v>
      </c>
      <c r="B40" s="17" t="s">
        <v>3474</v>
      </c>
    </row>
    <row r="41" spans="1:2" ht="40.5" customHeight="1">
      <c r="A41" s="3">
        <v>576</v>
      </c>
      <c r="B41" s="17" t="s">
        <v>3475</v>
      </c>
    </row>
    <row r="42" spans="1:2" ht="40.5" customHeight="1">
      <c r="A42" s="3">
        <v>599</v>
      </c>
      <c r="B42" s="17" t="s">
        <v>3476</v>
      </c>
    </row>
    <row r="43" spans="1:2" ht="40.5" customHeight="1">
      <c r="A43" s="3">
        <v>600</v>
      </c>
      <c r="B43" s="17" t="s">
        <v>3478</v>
      </c>
    </row>
    <row r="44" spans="1:2" ht="40.5" customHeight="1">
      <c r="A44" s="3">
        <v>601</v>
      </c>
      <c r="B44" s="17" t="s">
        <v>3479</v>
      </c>
    </row>
    <row r="45" spans="1:2" ht="40.5" customHeight="1">
      <c r="A45" s="3">
        <v>602</v>
      </c>
      <c r="B45" s="17" t="s">
        <v>3480</v>
      </c>
    </row>
    <row r="46" spans="1:2" ht="40.5" customHeight="1">
      <c r="A46" s="3">
        <v>603</v>
      </c>
      <c r="B46" s="17" t="s">
        <v>3481</v>
      </c>
    </row>
    <row r="47" spans="1:2" ht="40.5" customHeight="1">
      <c r="A47" s="3">
        <v>604</v>
      </c>
      <c r="B47" s="17" t="s">
        <v>3482</v>
      </c>
    </row>
    <row r="48" spans="1:2" ht="40.5" customHeight="1">
      <c r="A48" s="3">
        <v>621</v>
      </c>
      <c r="B48" s="17" t="s">
        <v>3483</v>
      </c>
    </row>
    <row r="49" spans="1:2" ht="40.5" customHeight="1">
      <c r="A49" s="3">
        <v>622</v>
      </c>
      <c r="B49" s="17" t="s">
        <v>3484</v>
      </c>
    </row>
    <row r="50" spans="1:2" ht="40.5" customHeight="1">
      <c r="A50" s="3">
        <v>631</v>
      </c>
      <c r="B50" s="17" t="s">
        <v>3485</v>
      </c>
    </row>
    <row r="51" spans="1:2" ht="40.5" customHeight="1">
      <c r="A51" s="3">
        <v>632</v>
      </c>
      <c r="B51" s="17" t="s">
        <v>3486</v>
      </c>
    </row>
    <row r="52" spans="1:2" ht="40.5" customHeight="1">
      <c r="A52" s="3">
        <v>633</v>
      </c>
      <c r="B52" s="17" t="s">
        <v>3487</v>
      </c>
    </row>
    <row r="53" spans="1:2" ht="40.5" customHeight="1">
      <c r="A53" s="3">
        <v>634</v>
      </c>
      <c r="B53" s="17" t="s">
        <v>3488</v>
      </c>
    </row>
    <row r="54" spans="1:2" ht="40.5" customHeight="1">
      <c r="A54" s="3">
        <v>635</v>
      </c>
      <c r="B54" s="17" t="s">
        <v>3489</v>
      </c>
    </row>
    <row r="55" spans="1:2" ht="40.5" customHeight="1">
      <c r="A55" s="3">
        <v>636</v>
      </c>
      <c r="B55" s="17" t="s">
        <v>3490</v>
      </c>
    </row>
    <row r="56" spans="1:2" ht="40.5" customHeight="1">
      <c r="A56" s="3">
        <v>659</v>
      </c>
      <c r="B56" s="17" t="s">
        <v>3491</v>
      </c>
    </row>
    <row r="57" spans="1:2" ht="40.5" customHeight="1">
      <c r="A57" s="3">
        <v>660</v>
      </c>
      <c r="B57" s="17" t="s">
        <v>3493</v>
      </c>
    </row>
    <row r="58" spans="1:2" ht="40.5" customHeight="1">
      <c r="A58" s="3">
        <v>661</v>
      </c>
      <c r="B58" s="17" t="s">
        <v>3494</v>
      </c>
    </row>
    <row r="59" spans="1:2" ht="40.5" customHeight="1">
      <c r="A59" s="3">
        <v>662</v>
      </c>
      <c r="B59" s="17" t="s">
        <v>3495</v>
      </c>
    </row>
    <row r="60" spans="1:2" ht="40.5" customHeight="1">
      <c r="A60" s="3">
        <v>665</v>
      </c>
      <c r="B60" s="17" t="s">
        <v>3496</v>
      </c>
    </row>
    <row r="61" spans="1:2" ht="40.5" customHeight="1">
      <c r="A61" s="3">
        <v>669</v>
      </c>
      <c r="B61" s="17" t="s">
        <v>3497</v>
      </c>
    </row>
    <row r="62" spans="1:2" ht="40.5" customHeight="1">
      <c r="A62" s="3">
        <v>700</v>
      </c>
      <c r="B62" s="17" t="s">
        <v>3499</v>
      </c>
    </row>
    <row r="63" spans="1:2" ht="40.5" customHeight="1">
      <c r="A63" s="3">
        <v>701</v>
      </c>
      <c r="B63" s="17" t="s">
        <v>3500</v>
      </c>
    </row>
    <row r="64" spans="1:2" ht="40.5" customHeight="1">
      <c r="A64" s="3">
        <v>702</v>
      </c>
      <c r="B64" s="17" t="s">
        <v>3501</v>
      </c>
    </row>
    <row r="65" spans="1:2" ht="40.5" customHeight="1">
      <c r="A65" s="3">
        <v>703</v>
      </c>
      <c r="B65" s="17" t="s">
        <v>3502</v>
      </c>
    </row>
    <row r="66" spans="1:2" ht="40.5" customHeight="1">
      <c r="A66" s="3">
        <v>704</v>
      </c>
      <c r="B66" s="17" t="s">
        <v>3503</v>
      </c>
    </row>
    <row r="67" spans="1:2" ht="40.5" customHeight="1">
      <c r="A67" s="3">
        <v>705</v>
      </c>
      <c r="B67" s="17" t="s">
        <v>3504</v>
      </c>
    </row>
    <row r="68" spans="1:2" ht="40.5" customHeight="1">
      <c r="A68" s="3">
        <v>706</v>
      </c>
      <c r="B68" s="17" t="s">
        <v>3505</v>
      </c>
    </row>
    <row r="69" spans="1:2" ht="40.5" customHeight="1">
      <c r="A69" s="3">
        <v>707</v>
      </c>
      <c r="B69" s="17" t="s">
        <v>3506</v>
      </c>
    </row>
    <row r="70" spans="1:2" ht="40.5" customHeight="1">
      <c r="A70" s="3">
        <v>710</v>
      </c>
      <c r="B70" s="17" t="s">
        <v>3507</v>
      </c>
    </row>
    <row r="71" spans="1:2" ht="40.5" customHeight="1">
      <c r="A71" s="3">
        <v>711</v>
      </c>
      <c r="B71" s="17" t="s">
        <v>3508</v>
      </c>
    </row>
    <row r="72" spans="1:2" ht="40.5" customHeight="1">
      <c r="A72" s="3">
        <v>714</v>
      </c>
      <c r="B72" s="17" t="s">
        <v>3509</v>
      </c>
    </row>
    <row r="73" spans="1:2" ht="40.5" customHeight="1">
      <c r="A73" s="3">
        <v>749</v>
      </c>
      <c r="B73" s="17" t="s">
        <v>3510</v>
      </c>
    </row>
    <row r="74" spans="1:2" ht="40.5" customHeight="1">
      <c r="A74" s="3">
        <v>750</v>
      </c>
      <c r="B74" s="17" t="s">
        <v>3512</v>
      </c>
    </row>
    <row r="75" spans="1:2" ht="40.5" customHeight="1">
      <c r="A75" s="3">
        <v>751</v>
      </c>
      <c r="B75" s="17" t="s">
        <v>3513</v>
      </c>
    </row>
    <row r="76" spans="1:2" ht="40.5" customHeight="1">
      <c r="A76" s="3">
        <v>752</v>
      </c>
      <c r="B76" s="17" t="s">
        <v>3514</v>
      </c>
    </row>
    <row r="77" spans="1:2" ht="40.5" customHeight="1">
      <c r="A77" s="3">
        <v>753</v>
      </c>
      <c r="B77" s="17" t="s">
        <v>3515</v>
      </c>
    </row>
    <row r="78" spans="1:2" ht="40.5" customHeight="1">
      <c r="A78" s="3">
        <v>754</v>
      </c>
      <c r="B78" s="17" t="s">
        <v>3516</v>
      </c>
    </row>
    <row r="79" spans="1:2" ht="40.5" customHeight="1">
      <c r="A79" s="3">
        <v>755</v>
      </c>
      <c r="B79" s="17" t="s">
        <v>3517</v>
      </c>
    </row>
    <row r="80" spans="1:2" ht="40.5" customHeight="1">
      <c r="A80" s="3">
        <v>759</v>
      </c>
      <c r="B80" s="17" t="s">
        <v>3518</v>
      </c>
    </row>
    <row r="81" spans="1:2" ht="40.5" customHeight="1">
      <c r="A81" s="3">
        <v>799</v>
      </c>
      <c r="B81" s="17" t="s">
        <v>3520</v>
      </c>
    </row>
    <row r="82" spans="1:2" ht="40.5" customHeight="1">
      <c r="A82" s="3">
        <v>800</v>
      </c>
      <c r="B82" s="17" t="s">
        <v>3521</v>
      </c>
    </row>
    <row r="83" spans="1:2" ht="40.5" customHeight="1">
      <c r="A83" s="3">
        <v>801</v>
      </c>
      <c r="B83" s="17" t="s">
        <v>3527</v>
      </c>
    </row>
    <row r="84" spans="1:2" ht="40.5" customHeight="1">
      <c r="A84" s="3">
        <v>802</v>
      </c>
      <c r="B84" s="17" t="s">
        <v>3528</v>
      </c>
    </row>
    <row r="85" spans="1:2" ht="40.5" customHeight="1">
      <c r="A85" s="3">
        <v>899</v>
      </c>
      <c r="B85" s="17" t="s">
        <v>3530</v>
      </c>
    </row>
  </sheetData>
  <sheetProtection algorithmName="SHA-512" hashValue="GaQBU8/RL72+uYLDYrxSh8kowwHNFkZ9ZY0nOqOW50PlsytwZUySxr4gvjuk+4NnlsvLUqvbZWbtLSdxpTsJYw==" saltValue="EcWSEYB81qxI/AolOWYjTg==" spinCount="100000" sheet="1" objects="1" scenarios="1"/>
  <pageMargins left="0.511811024" right="0.511811024" top="0.78740157499999996" bottom="0.78740157499999996" header="0.31496062000000002" footer="0.31496062000000002"/>
  <drawing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4071"/>
    <pageSetUpPr fitToPage="1"/>
  </sheetPr>
  <dimension ref="A1:D243"/>
  <sheetViews>
    <sheetView showGridLines="0" workbookViewId="0">
      <pane ySplit="2" topLeftCell="A160" activePane="bottomLeft" state="frozen"/>
      <selection activeCell="B5" sqref="B5"/>
      <selection pane="bottomLeft" activeCell="D168" sqref="D168"/>
    </sheetView>
  </sheetViews>
  <sheetFormatPr defaultRowHeight="15"/>
  <cols>
    <col min="2" max="2" width="11.42578125" customWidth="1"/>
    <col min="3" max="3" width="10.85546875" customWidth="1"/>
    <col min="4" max="4" width="189.42578125" bestFit="1" customWidth="1"/>
  </cols>
  <sheetData>
    <row r="1" spans="1:4" ht="48" customHeight="1"/>
    <row r="2" spans="1:4" s="1" customFormat="1">
      <c r="A2" s="1" t="s">
        <v>3828</v>
      </c>
      <c r="B2" s="1" t="s">
        <v>3829</v>
      </c>
      <c r="C2" s="1" t="s">
        <v>3830</v>
      </c>
      <c r="D2" s="1" t="s">
        <v>3831</v>
      </c>
    </row>
    <row r="3" spans="1:4" hidden="1">
      <c r="A3" s="126" t="s">
        <v>3832</v>
      </c>
      <c r="B3" t="s">
        <v>3833</v>
      </c>
      <c r="C3" t="s">
        <v>3834</v>
      </c>
      <c r="D3" t="s">
        <v>3835</v>
      </c>
    </row>
    <row r="4" spans="1:4" hidden="1">
      <c r="A4" s="126" t="s">
        <v>3832</v>
      </c>
      <c r="B4" t="s">
        <v>3833</v>
      </c>
      <c r="C4" t="s">
        <v>3836</v>
      </c>
      <c r="D4" t="s">
        <v>3837</v>
      </c>
    </row>
    <row r="5" spans="1:4" hidden="1">
      <c r="A5" s="126" t="s">
        <v>3832</v>
      </c>
      <c r="B5" t="s">
        <v>3833</v>
      </c>
      <c r="C5" t="s">
        <v>3838</v>
      </c>
      <c r="D5" t="s">
        <v>3839</v>
      </c>
    </row>
    <row r="6" spans="1:4" hidden="1">
      <c r="A6" s="126" t="s">
        <v>3832</v>
      </c>
      <c r="B6" t="s">
        <v>3833</v>
      </c>
      <c r="C6" t="s">
        <v>3840</v>
      </c>
      <c r="D6" t="s">
        <v>3841</v>
      </c>
    </row>
    <row r="7" spans="1:4" hidden="1">
      <c r="A7" t="s">
        <v>2875</v>
      </c>
      <c r="B7" t="s">
        <v>2875</v>
      </c>
      <c r="C7" t="s">
        <v>3842</v>
      </c>
      <c r="D7" t="s">
        <v>3843</v>
      </c>
    </row>
    <row r="8" spans="1:4" hidden="1">
      <c r="A8" t="s">
        <v>2875</v>
      </c>
      <c r="B8" t="s">
        <v>2875</v>
      </c>
      <c r="C8" t="s">
        <v>3844</v>
      </c>
      <c r="D8" t="s">
        <v>3845</v>
      </c>
    </row>
    <row r="9" spans="1:4" hidden="1">
      <c r="A9" t="s">
        <v>2875</v>
      </c>
      <c r="B9" t="s">
        <v>2875</v>
      </c>
      <c r="C9" t="s">
        <v>3846</v>
      </c>
      <c r="D9" t="s">
        <v>3847</v>
      </c>
    </row>
    <row r="10" spans="1:4" hidden="1">
      <c r="A10" t="s">
        <v>2875</v>
      </c>
      <c r="B10" t="s">
        <v>2875</v>
      </c>
      <c r="C10" t="s">
        <v>3848</v>
      </c>
      <c r="D10" t="s">
        <v>3849</v>
      </c>
    </row>
    <row r="11" spans="1:4" hidden="1">
      <c r="A11" s="159" t="s">
        <v>2875</v>
      </c>
      <c r="B11" s="159" t="s">
        <v>121</v>
      </c>
      <c r="C11" s="159" t="s">
        <v>121</v>
      </c>
      <c r="D11" s="159" t="s">
        <v>3850</v>
      </c>
    </row>
    <row r="12" spans="1:4" hidden="1">
      <c r="A12" t="s">
        <v>2877</v>
      </c>
      <c r="B12" t="s">
        <v>2877</v>
      </c>
      <c r="C12" t="s">
        <v>3851</v>
      </c>
      <c r="D12" t="s">
        <v>3852</v>
      </c>
    </row>
    <row r="13" spans="1:4" hidden="1">
      <c r="A13" t="s">
        <v>2877</v>
      </c>
      <c r="B13" t="s">
        <v>2877</v>
      </c>
      <c r="C13" t="s">
        <v>3853</v>
      </c>
      <c r="D13" t="s">
        <v>3854</v>
      </c>
    </row>
    <row r="14" spans="1:4" hidden="1">
      <c r="A14" t="s">
        <v>2877</v>
      </c>
      <c r="B14" t="s">
        <v>2877</v>
      </c>
      <c r="C14" t="s">
        <v>3855</v>
      </c>
      <c r="D14" t="s">
        <v>3856</v>
      </c>
    </row>
    <row r="15" spans="1:4" hidden="1">
      <c r="A15" t="s">
        <v>2877</v>
      </c>
      <c r="B15" t="s">
        <v>2877</v>
      </c>
      <c r="C15" t="s">
        <v>3857</v>
      </c>
      <c r="D15" t="s">
        <v>3858</v>
      </c>
    </row>
    <row r="16" spans="1:4" hidden="1">
      <c r="A16" s="159" t="s">
        <v>2877</v>
      </c>
      <c r="B16" s="159" t="s">
        <v>121</v>
      </c>
      <c r="C16" s="159" t="s">
        <v>121</v>
      </c>
      <c r="D16" s="159" t="s">
        <v>3850</v>
      </c>
    </row>
    <row r="17" spans="1:4" hidden="1">
      <c r="A17" t="s">
        <v>2885</v>
      </c>
      <c r="B17" t="s">
        <v>2885</v>
      </c>
      <c r="C17" t="s">
        <v>3859</v>
      </c>
      <c r="D17" t="s">
        <v>3860</v>
      </c>
    </row>
    <row r="18" spans="1:4" hidden="1">
      <c r="A18" t="s">
        <v>2885</v>
      </c>
      <c r="B18" t="s">
        <v>2885</v>
      </c>
      <c r="C18" t="s">
        <v>3861</v>
      </c>
      <c r="D18" t="s">
        <v>3862</v>
      </c>
    </row>
    <row r="19" spans="1:4" hidden="1">
      <c r="A19" t="s">
        <v>2885</v>
      </c>
      <c r="B19" t="s">
        <v>2885</v>
      </c>
      <c r="C19" t="s">
        <v>3863</v>
      </c>
      <c r="D19" t="s">
        <v>3864</v>
      </c>
    </row>
    <row r="20" spans="1:4" hidden="1">
      <c r="A20" t="s">
        <v>2885</v>
      </c>
      <c r="B20" t="s">
        <v>2885</v>
      </c>
      <c r="C20" t="s">
        <v>3865</v>
      </c>
      <c r="D20" t="s">
        <v>3866</v>
      </c>
    </row>
    <row r="21" spans="1:4" hidden="1">
      <c r="A21" s="159" t="s">
        <v>2885</v>
      </c>
      <c r="B21" s="159" t="s">
        <v>121</v>
      </c>
      <c r="C21" s="159" t="s">
        <v>121</v>
      </c>
      <c r="D21" s="159" t="s">
        <v>3850</v>
      </c>
    </row>
    <row r="22" spans="1:4" hidden="1">
      <c r="A22" t="s">
        <v>2887</v>
      </c>
      <c r="B22" t="s">
        <v>3867</v>
      </c>
      <c r="C22" t="s">
        <v>3868</v>
      </c>
      <c r="D22" t="s">
        <v>3869</v>
      </c>
    </row>
    <row r="23" spans="1:4" hidden="1">
      <c r="A23" t="s">
        <v>2887</v>
      </c>
      <c r="B23" t="s">
        <v>3870</v>
      </c>
      <c r="C23" t="s">
        <v>3871</v>
      </c>
      <c r="D23" t="s">
        <v>3872</v>
      </c>
    </row>
    <row r="24" spans="1:4" hidden="1">
      <c r="A24" t="s">
        <v>2887</v>
      </c>
      <c r="B24" t="s">
        <v>2887</v>
      </c>
      <c r="C24" t="s">
        <v>3873</v>
      </c>
      <c r="D24" t="s">
        <v>3874</v>
      </c>
    </row>
    <row r="25" spans="1:4" hidden="1">
      <c r="A25" t="s">
        <v>2887</v>
      </c>
      <c r="B25" t="s">
        <v>2887</v>
      </c>
      <c r="C25" t="s">
        <v>3875</v>
      </c>
      <c r="D25" t="s">
        <v>3876</v>
      </c>
    </row>
    <row r="26" spans="1:4" hidden="1">
      <c r="A26" t="s">
        <v>2887</v>
      </c>
      <c r="B26" t="s">
        <v>2887</v>
      </c>
      <c r="C26" t="s">
        <v>3877</v>
      </c>
      <c r="D26" t="s">
        <v>3878</v>
      </c>
    </row>
    <row r="27" spans="1:4" hidden="1">
      <c r="A27" t="s">
        <v>2887</v>
      </c>
      <c r="B27" t="s">
        <v>2887</v>
      </c>
      <c r="C27" t="s">
        <v>3879</v>
      </c>
      <c r="D27" t="s">
        <v>3880</v>
      </c>
    </row>
    <row r="28" spans="1:4" hidden="1">
      <c r="A28" t="s">
        <v>2887</v>
      </c>
      <c r="B28" t="s">
        <v>2929</v>
      </c>
      <c r="C28" t="s">
        <v>3881</v>
      </c>
      <c r="D28" t="s">
        <v>3882</v>
      </c>
    </row>
    <row r="29" spans="1:4" hidden="1">
      <c r="A29" t="s">
        <v>2887</v>
      </c>
      <c r="B29" t="s">
        <v>2926</v>
      </c>
      <c r="C29" t="s">
        <v>3883</v>
      </c>
      <c r="D29" t="s">
        <v>3884</v>
      </c>
    </row>
    <row r="30" spans="1:4" hidden="1">
      <c r="A30" t="s">
        <v>2887</v>
      </c>
      <c r="B30" t="s">
        <v>2940</v>
      </c>
      <c r="C30" t="s">
        <v>3885</v>
      </c>
      <c r="D30" t="s">
        <v>3886</v>
      </c>
    </row>
    <row r="31" spans="1:4" hidden="1">
      <c r="A31" t="s">
        <v>2887</v>
      </c>
      <c r="B31" t="s">
        <v>2940</v>
      </c>
      <c r="C31" t="s">
        <v>3887</v>
      </c>
      <c r="D31" t="s">
        <v>3888</v>
      </c>
    </row>
    <row r="32" spans="1:4" hidden="1">
      <c r="A32" t="s">
        <v>2887</v>
      </c>
      <c r="B32" t="s">
        <v>2940</v>
      </c>
      <c r="C32" t="s">
        <v>3889</v>
      </c>
      <c r="D32" t="s">
        <v>3890</v>
      </c>
    </row>
    <row r="33" spans="1:4" hidden="1">
      <c r="A33" t="s">
        <v>2887</v>
      </c>
      <c r="B33" t="s">
        <v>2947</v>
      </c>
      <c r="C33" t="s">
        <v>3891</v>
      </c>
      <c r="D33" t="s">
        <v>3892</v>
      </c>
    </row>
    <row r="34" spans="1:4" hidden="1">
      <c r="A34" t="s">
        <v>2887</v>
      </c>
      <c r="B34" t="s">
        <v>2947</v>
      </c>
      <c r="C34" t="s">
        <v>3893</v>
      </c>
      <c r="D34" t="s">
        <v>3894</v>
      </c>
    </row>
    <row r="35" spans="1:4" hidden="1">
      <c r="A35" t="s">
        <v>2887</v>
      </c>
      <c r="B35" t="s">
        <v>2950</v>
      </c>
      <c r="C35" t="s">
        <v>3895</v>
      </c>
      <c r="D35" t="s">
        <v>3896</v>
      </c>
    </row>
    <row r="36" spans="1:4" hidden="1">
      <c r="A36" t="s">
        <v>2887</v>
      </c>
      <c r="B36" t="s">
        <v>2901</v>
      </c>
      <c r="C36" t="s">
        <v>3897</v>
      </c>
      <c r="D36" t="s">
        <v>3898</v>
      </c>
    </row>
    <row r="37" spans="1:4" hidden="1">
      <c r="A37" t="s">
        <v>2887</v>
      </c>
      <c r="B37" t="s">
        <v>2901</v>
      </c>
      <c r="C37" t="s">
        <v>3899</v>
      </c>
      <c r="D37" t="s">
        <v>3900</v>
      </c>
    </row>
    <row r="38" spans="1:4" hidden="1">
      <c r="A38" t="s">
        <v>2887</v>
      </c>
      <c r="B38" t="s">
        <v>2906</v>
      </c>
      <c r="C38" t="s">
        <v>3901</v>
      </c>
      <c r="D38" t="s">
        <v>3902</v>
      </c>
    </row>
    <row r="39" spans="1:4" hidden="1">
      <c r="A39" t="s">
        <v>2887</v>
      </c>
      <c r="B39" t="s">
        <v>2968</v>
      </c>
      <c r="C39" t="s">
        <v>3903</v>
      </c>
      <c r="D39" t="s">
        <v>3904</v>
      </c>
    </row>
    <row r="40" spans="1:4" hidden="1">
      <c r="A40" t="s">
        <v>2887</v>
      </c>
      <c r="B40" t="s">
        <v>2909</v>
      </c>
      <c r="C40" t="s">
        <v>3905</v>
      </c>
      <c r="D40" t="s">
        <v>3906</v>
      </c>
    </row>
    <row r="41" spans="1:4" hidden="1">
      <c r="A41" t="s">
        <v>2887</v>
      </c>
      <c r="B41" t="s">
        <v>2974</v>
      </c>
      <c r="C41" t="s">
        <v>3907</v>
      </c>
      <c r="D41" t="s">
        <v>3908</v>
      </c>
    </row>
    <row r="42" spans="1:4" hidden="1">
      <c r="A42" t="s">
        <v>2887</v>
      </c>
      <c r="B42" t="s">
        <v>2965</v>
      </c>
      <c r="C42" t="s">
        <v>3909</v>
      </c>
      <c r="D42" t="s">
        <v>3910</v>
      </c>
    </row>
    <row r="43" spans="1:4" hidden="1">
      <c r="A43" t="s">
        <v>2887</v>
      </c>
      <c r="B43" t="s">
        <v>2961</v>
      </c>
      <c r="C43" t="s">
        <v>3911</v>
      </c>
      <c r="D43" t="s">
        <v>3912</v>
      </c>
    </row>
    <row r="44" spans="1:4" hidden="1">
      <c r="A44" t="s">
        <v>2887</v>
      </c>
      <c r="B44" t="s">
        <v>2961</v>
      </c>
      <c r="C44" t="s">
        <v>3913</v>
      </c>
      <c r="D44" t="s">
        <v>3914</v>
      </c>
    </row>
    <row r="45" spans="1:4" hidden="1">
      <c r="A45" s="159" t="s">
        <v>2887</v>
      </c>
      <c r="B45" s="159" t="s">
        <v>121</v>
      </c>
      <c r="C45" s="159" t="s">
        <v>121</v>
      </c>
      <c r="D45" s="159" t="s">
        <v>3850</v>
      </c>
    </row>
    <row r="46" spans="1:4" hidden="1">
      <c r="A46" t="s">
        <v>2889</v>
      </c>
      <c r="B46" t="s">
        <v>2889</v>
      </c>
      <c r="C46" t="s">
        <v>3915</v>
      </c>
      <c r="D46" t="s">
        <v>3916</v>
      </c>
    </row>
    <row r="47" spans="1:4" hidden="1">
      <c r="A47" t="s">
        <v>2889</v>
      </c>
      <c r="B47" t="s">
        <v>2889</v>
      </c>
      <c r="C47" t="s">
        <v>3917</v>
      </c>
      <c r="D47" t="s">
        <v>3918</v>
      </c>
    </row>
    <row r="48" spans="1:4" hidden="1">
      <c r="A48" t="s">
        <v>2889</v>
      </c>
      <c r="B48" t="s">
        <v>2889</v>
      </c>
      <c r="C48" t="s">
        <v>3919</v>
      </c>
      <c r="D48" t="s">
        <v>3920</v>
      </c>
    </row>
    <row r="49" spans="1:4" hidden="1">
      <c r="A49" t="s">
        <v>2889</v>
      </c>
      <c r="B49" t="s">
        <v>2889</v>
      </c>
      <c r="C49" t="s">
        <v>3921</v>
      </c>
      <c r="D49" t="s">
        <v>3922</v>
      </c>
    </row>
    <row r="50" spans="1:4" hidden="1">
      <c r="A50" s="159" t="s">
        <v>2889</v>
      </c>
      <c r="B50" s="159" t="s">
        <v>121</v>
      </c>
      <c r="C50" s="159" t="s">
        <v>121</v>
      </c>
      <c r="D50" s="159" t="s">
        <v>3850</v>
      </c>
    </row>
    <row r="51" spans="1:4" hidden="1">
      <c r="A51" t="s">
        <v>2907</v>
      </c>
      <c r="B51" t="s">
        <v>3923</v>
      </c>
      <c r="C51" t="s">
        <v>3924</v>
      </c>
      <c r="D51" t="s">
        <v>3925</v>
      </c>
    </row>
    <row r="52" spans="1:4" hidden="1">
      <c r="A52" t="s">
        <v>2907</v>
      </c>
      <c r="B52" t="s">
        <v>3923</v>
      </c>
      <c r="C52" t="s">
        <v>3926</v>
      </c>
      <c r="D52" t="s">
        <v>3927</v>
      </c>
    </row>
    <row r="53" spans="1:4" hidden="1">
      <c r="A53" t="s">
        <v>2907</v>
      </c>
      <c r="B53" t="s">
        <v>3923</v>
      </c>
      <c r="C53" t="s">
        <v>3928</v>
      </c>
      <c r="D53" t="s">
        <v>3929</v>
      </c>
    </row>
    <row r="54" spans="1:4" hidden="1">
      <c r="A54" t="s">
        <v>2907</v>
      </c>
      <c r="B54" t="s">
        <v>3923</v>
      </c>
      <c r="C54" t="s">
        <v>3930</v>
      </c>
      <c r="D54" t="s">
        <v>3931</v>
      </c>
    </row>
    <row r="55" spans="1:4" hidden="1">
      <c r="A55" s="159" t="s">
        <v>2907</v>
      </c>
      <c r="B55" s="159" t="s">
        <v>121</v>
      </c>
      <c r="C55" s="159" t="s">
        <v>121</v>
      </c>
      <c r="D55" s="159" t="s">
        <v>3850</v>
      </c>
    </row>
    <row r="56" spans="1:4" hidden="1">
      <c r="A56" t="s">
        <v>2919</v>
      </c>
      <c r="B56" t="s">
        <v>3932</v>
      </c>
      <c r="C56" t="s">
        <v>3933</v>
      </c>
      <c r="D56" t="s">
        <v>3934</v>
      </c>
    </row>
    <row r="57" spans="1:4" hidden="1">
      <c r="A57" t="s">
        <v>2919</v>
      </c>
      <c r="B57" t="s">
        <v>3932</v>
      </c>
      <c r="C57" t="s">
        <v>3935</v>
      </c>
      <c r="D57" t="s">
        <v>3936</v>
      </c>
    </row>
    <row r="58" spans="1:4" hidden="1">
      <c r="A58" t="s">
        <v>2919</v>
      </c>
      <c r="B58" t="s">
        <v>3932</v>
      </c>
      <c r="C58" t="s">
        <v>3937</v>
      </c>
      <c r="D58" t="s">
        <v>3938</v>
      </c>
    </row>
    <row r="59" spans="1:4" hidden="1">
      <c r="A59" t="s">
        <v>2919</v>
      </c>
      <c r="B59" t="s">
        <v>3932</v>
      </c>
      <c r="C59" t="s">
        <v>3939</v>
      </c>
      <c r="D59" t="s">
        <v>3940</v>
      </c>
    </row>
    <row r="60" spans="1:4" hidden="1">
      <c r="A60" s="159" t="s">
        <v>2919</v>
      </c>
      <c r="B60" s="159" t="s">
        <v>121</v>
      </c>
      <c r="C60" s="159" t="s">
        <v>121</v>
      </c>
      <c r="D60" s="159" t="s">
        <v>3850</v>
      </c>
    </row>
    <row r="61" spans="1:4" hidden="1">
      <c r="A61" t="s">
        <v>2929</v>
      </c>
      <c r="B61" t="s">
        <v>2929</v>
      </c>
      <c r="C61" t="s">
        <v>3881</v>
      </c>
      <c r="D61" t="s">
        <v>3882</v>
      </c>
    </row>
    <row r="62" spans="1:4" hidden="1">
      <c r="A62" t="s">
        <v>2929</v>
      </c>
      <c r="B62" t="s">
        <v>2929</v>
      </c>
      <c r="C62" t="s">
        <v>3941</v>
      </c>
      <c r="D62" t="s">
        <v>3942</v>
      </c>
    </row>
    <row r="63" spans="1:4" hidden="1">
      <c r="A63" t="s">
        <v>2929</v>
      </c>
      <c r="B63" t="s">
        <v>2929</v>
      </c>
      <c r="C63" t="s">
        <v>3943</v>
      </c>
      <c r="D63" t="s">
        <v>3944</v>
      </c>
    </row>
    <row r="64" spans="1:4" hidden="1">
      <c r="A64" t="s">
        <v>2929</v>
      </c>
      <c r="B64" t="s">
        <v>2929</v>
      </c>
      <c r="C64" t="s">
        <v>3945</v>
      </c>
      <c r="D64" t="s">
        <v>3946</v>
      </c>
    </row>
    <row r="65" spans="1:4" hidden="1">
      <c r="A65" s="159" t="s">
        <v>2929</v>
      </c>
      <c r="B65" s="159" t="s">
        <v>121</v>
      </c>
      <c r="C65" s="159" t="s">
        <v>121</v>
      </c>
      <c r="D65" s="159" t="s">
        <v>3850</v>
      </c>
    </row>
    <row r="66" spans="1:4" hidden="1">
      <c r="A66" t="s">
        <v>2926</v>
      </c>
      <c r="B66" t="s">
        <v>2926</v>
      </c>
      <c r="C66" t="s">
        <v>3947</v>
      </c>
      <c r="D66" t="s">
        <v>3948</v>
      </c>
    </row>
    <row r="67" spans="1:4" hidden="1">
      <c r="A67" t="s">
        <v>2926</v>
      </c>
      <c r="B67" t="s">
        <v>2926</v>
      </c>
      <c r="C67" t="s">
        <v>3949</v>
      </c>
      <c r="D67" t="s">
        <v>3950</v>
      </c>
    </row>
    <row r="68" spans="1:4" hidden="1">
      <c r="A68" t="s">
        <v>2926</v>
      </c>
      <c r="B68" t="s">
        <v>2926</v>
      </c>
      <c r="C68" t="s">
        <v>3883</v>
      </c>
      <c r="D68" t="s">
        <v>3884</v>
      </c>
    </row>
    <row r="69" spans="1:4" hidden="1">
      <c r="A69" t="s">
        <v>2926</v>
      </c>
      <c r="B69" t="s">
        <v>2926</v>
      </c>
      <c r="C69" t="s">
        <v>3951</v>
      </c>
      <c r="D69" t="s">
        <v>3952</v>
      </c>
    </row>
    <row r="70" spans="1:4" hidden="1">
      <c r="A70" s="159" t="s">
        <v>2926</v>
      </c>
      <c r="B70" s="159" t="s">
        <v>121</v>
      </c>
      <c r="C70" s="159" t="s">
        <v>121</v>
      </c>
      <c r="D70" s="159" t="s">
        <v>3850</v>
      </c>
    </row>
    <row r="71" spans="1:4" hidden="1">
      <c r="A71" t="s">
        <v>2934</v>
      </c>
      <c r="B71" t="s">
        <v>2934</v>
      </c>
      <c r="C71" t="s">
        <v>3953</v>
      </c>
      <c r="D71" t="s">
        <v>3954</v>
      </c>
    </row>
    <row r="72" spans="1:4" hidden="1">
      <c r="A72" t="s">
        <v>2934</v>
      </c>
      <c r="B72" t="s">
        <v>2934</v>
      </c>
      <c r="C72" t="s">
        <v>3955</v>
      </c>
      <c r="D72" t="s">
        <v>3956</v>
      </c>
    </row>
    <row r="73" spans="1:4" hidden="1">
      <c r="A73" t="s">
        <v>2934</v>
      </c>
      <c r="B73" t="s">
        <v>2934</v>
      </c>
      <c r="C73" t="s">
        <v>3957</v>
      </c>
      <c r="D73" t="s">
        <v>3958</v>
      </c>
    </row>
    <row r="74" spans="1:4" hidden="1">
      <c r="A74" t="s">
        <v>2934</v>
      </c>
      <c r="B74" t="s">
        <v>2934</v>
      </c>
      <c r="C74" t="s">
        <v>3959</v>
      </c>
      <c r="D74" t="s">
        <v>3960</v>
      </c>
    </row>
    <row r="75" spans="1:4" hidden="1">
      <c r="A75" s="159" t="s">
        <v>2934</v>
      </c>
      <c r="B75" s="159" t="s">
        <v>121</v>
      </c>
      <c r="C75" s="159" t="s">
        <v>121</v>
      </c>
      <c r="D75" s="159" t="s">
        <v>3850</v>
      </c>
    </row>
    <row r="76" spans="1:4" hidden="1">
      <c r="A76" t="s">
        <v>2844</v>
      </c>
      <c r="B76" t="s">
        <v>2844</v>
      </c>
      <c r="C76" t="s">
        <v>3961</v>
      </c>
      <c r="D76" t="s">
        <v>3962</v>
      </c>
    </row>
    <row r="77" spans="1:4" hidden="1">
      <c r="A77" t="s">
        <v>2844</v>
      </c>
      <c r="B77" t="s">
        <v>2844</v>
      </c>
      <c r="C77" t="s">
        <v>3963</v>
      </c>
      <c r="D77" t="s">
        <v>3964</v>
      </c>
    </row>
    <row r="78" spans="1:4" hidden="1">
      <c r="A78" t="s">
        <v>2844</v>
      </c>
      <c r="B78" t="s">
        <v>2844</v>
      </c>
      <c r="C78" t="s">
        <v>3965</v>
      </c>
      <c r="D78" t="s">
        <v>3966</v>
      </c>
    </row>
    <row r="79" spans="1:4" hidden="1">
      <c r="A79" t="s">
        <v>2844</v>
      </c>
      <c r="B79" t="s">
        <v>2844</v>
      </c>
      <c r="C79" t="s">
        <v>3967</v>
      </c>
      <c r="D79" t="s">
        <v>3968</v>
      </c>
    </row>
    <row r="80" spans="1:4" hidden="1">
      <c r="A80" s="159" t="s">
        <v>2844</v>
      </c>
      <c r="B80" s="159" t="s">
        <v>121</v>
      </c>
      <c r="C80" s="159" t="s">
        <v>121</v>
      </c>
      <c r="D80" s="159" t="s">
        <v>3850</v>
      </c>
    </row>
    <row r="81" spans="1:4" hidden="1">
      <c r="A81" t="s">
        <v>2940</v>
      </c>
      <c r="B81" t="s">
        <v>3969</v>
      </c>
      <c r="C81" t="s">
        <v>3970</v>
      </c>
      <c r="D81" t="s">
        <v>3971</v>
      </c>
    </row>
    <row r="82" spans="1:4" hidden="1">
      <c r="A82" t="s">
        <v>2940</v>
      </c>
      <c r="B82" t="s">
        <v>3969</v>
      </c>
      <c r="C82" t="s">
        <v>3972</v>
      </c>
      <c r="D82" t="s">
        <v>3973</v>
      </c>
    </row>
    <row r="83" spans="1:4" hidden="1">
      <c r="A83" t="s">
        <v>2940</v>
      </c>
      <c r="B83" t="s">
        <v>3969</v>
      </c>
      <c r="C83" t="s">
        <v>3974</v>
      </c>
      <c r="D83" t="s">
        <v>3975</v>
      </c>
    </row>
    <row r="84" spans="1:4" hidden="1">
      <c r="A84" t="s">
        <v>2940</v>
      </c>
      <c r="B84" t="s">
        <v>3969</v>
      </c>
      <c r="C84" t="s">
        <v>3976</v>
      </c>
      <c r="D84" t="s">
        <v>3977</v>
      </c>
    </row>
    <row r="85" spans="1:4" hidden="1">
      <c r="A85" t="s">
        <v>2940</v>
      </c>
      <c r="B85" t="s">
        <v>3978</v>
      </c>
      <c r="C85" t="s">
        <v>3979</v>
      </c>
      <c r="D85" t="s">
        <v>3980</v>
      </c>
    </row>
    <row r="86" spans="1:4" hidden="1">
      <c r="A86" t="s">
        <v>2940</v>
      </c>
      <c r="B86" t="s">
        <v>3978</v>
      </c>
      <c r="C86" t="s">
        <v>3981</v>
      </c>
      <c r="D86" t="s">
        <v>3982</v>
      </c>
    </row>
    <row r="87" spans="1:4" hidden="1">
      <c r="A87" t="s">
        <v>2940</v>
      </c>
      <c r="B87" t="s">
        <v>3978</v>
      </c>
      <c r="C87" t="s">
        <v>3983</v>
      </c>
      <c r="D87" t="s">
        <v>3984</v>
      </c>
    </row>
    <row r="88" spans="1:4" hidden="1">
      <c r="A88" t="s">
        <v>2940</v>
      </c>
      <c r="B88" t="s">
        <v>3978</v>
      </c>
      <c r="C88" t="s">
        <v>3985</v>
      </c>
      <c r="D88" t="s">
        <v>3986</v>
      </c>
    </row>
    <row r="89" spans="1:4" hidden="1">
      <c r="A89" t="s">
        <v>2940</v>
      </c>
      <c r="B89" t="s">
        <v>2940</v>
      </c>
      <c r="C89" t="s">
        <v>3885</v>
      </c>
      <c r="D89" t="s">
        <v>3886</v>
      </c>
    </row>
    <row r="90" spans="1:4" hidden="1">
      <c r="A90" t="s">
        <v>2940</v>
      </c>
      <c r="B90" t="s">
        <v>2940</v>
      </c>
      <c r="C90" t="s">
        <v>3887</v>
      </c>
      <c r="D90" t="s">
        <v>3888</v>
      </c>
    </row>
    <row r="91" spans="1:4" hidden="1">
      <c r="A91" t="s">
        <v>2940</v>
      </c>
      <c r="B91" t="s">
        <v>2940</v>
      </c>
      <c r="C91" t="s">
        <v>3889</v>
      </c>
      <c r="D91" t="s">
        <v>3890</v>
      </c>
    </row>
    <row r="92" spans="1:4" hidden="1">
      <c r="A92" t="s">
        <v>2940</v>
      </c>
      <c r="B92" t="s">
        <v>2940</v>
      </c>
      <c r="C92" t="s">
        <v>3987</v>
      </c>
      <c r="D92" t="s">
        <v>3988</v>
      </c>
    </row>
    <row r="93" spans="1:4" hidden="1">
      <c r="A93" s="159" t="s">
        <v>2940</v>
      </c>
      <c r="B93" s="159" t="s">
        <v>121</v>
      </c>
      <c r="C93" s="159" t="s">
        <v>121</v>
      </c>
      <c r="D93" s="159" t="s">
        <v>3850</v>
      </c>
    </row>
    <row r="94" spans="1:4" hidden="1">
      <c r="A94" t="s">
        <v>2944</v>
      </c>
      <c r="B94" t="s">
        <v>2944</v>
      </c>
      <c r="C94" t="s">
        <v>3989</v>
      </c>
      <c r="D94" t="s">
        <v>3990</v>
      </c>
    </row>
    <row r="95" spans="1:4" hidden="1">
      <c r="A95" t="s">
        <v>2944</v>
      </c>
      <c r="B95" t="s">
        <v>2944</v>
      </c>
      <c r="C95" t="s">
        <v>3991</v>
      </c>
      <c r="D95" t="s">
        <v>3992</v>
      </c>
    </row>
    <row r="96" spans="1:4" hidden="1">
      <c r="A96" t="s">
        <v>2944</v>
      </c>
      <c r="B96" t="s">
        <v>2944</v>
      </c>
      <c r="C96" t="s">
        <v>3993</v>
      </c>
      <c r="D96" t="s">
        <v>3994</v>
      </c>
    </row>
    <row r="97" spans="1:4" hidden="1">
      <c r="A97" t="s">
        <v>2944</v>
      </c>
      <c r="B97" t="s">
        <v>2944</v>
      </c>
      <c r="C97" t="s">
        <v>3995</v>
      </c>
      <c r="D97" t="s">
        <v>3996</v>
      </c>
    </row>
    <row r="98" spans="1:4" hidden="1">
      <c r="A98" s="159" t="s">
        <v>2944</v>
      </c>
      <c r="B98" s="159" t="s">
        <v>121</v>
      </c>
      <c r="C98" s="159" t="s">
        <v>121</v>
      </c>
      <c r="D98" s="159" t="s">
        <v>3850</v>
      </c>
    </row>
    <row r="99" spans="1:4" hidden="1">
      <c r="A99" t="s">
        <v>2947</v>
      </c>
      <c r="B99" t="s">
        <v>2947</v>
      </c>
      <c r="C99" t="s">
        <v>3891</v>
      </c>
      <c r="D99" t="s">
        <v>3892</v>
      </c>
    </row>
    <row r="100" spans="1:4" hidden="1">
      <c r="A100" t="s">
        <v>2947</v>
      </c>
      <c r="B100" t="s">
        <v>2947</v>
      </c>
      <c r="C100" t="s">
        <v>3997</v>
      </c>
      <c r="D100" t="s">
        <v>3998</v>
      </c>
    </row>
    <row r="101" spans="1:4" hidden="1">
      <c r="A101" t="s">
        <v>2947</v>
      </c>
      <c r="B101" t="s">
        <v>2947</v>
      </c>
      <c r="C101" t="s">
        <v>3893</v>
      </c>
      <c r="D101" t="s">
        <v>3894</v>
      </c>
    </row>
    <row r="102" spans="1:4" hidden="1">
      <c r="A102" t="s">
        <v>2947</v>
      </c>
      <c r="B102" t="s">
        <v>2947</v>
      </c>
      <c r="C102" t="s">
        <v>3999</v>
      </c>
      <c r="D102" t="s">
        <v>4000</v>
      </c>
    </row>
    <row r="103" spans="1:4" hidden="1">
      <c r="A103" s="159" t="s">
        <v>2947</v>
      </c>
      <c r="B103" s="159" t="s">
        <v>121</v>
      </c>
      <c r="C103" s="159" t="s">
        <v>121</v>
      </c>
      <c r="D103" s="159" t="s">
        <v>3850</v>
      </c>
    </row>
    <row r="104" spans="1:4" hidden="1">
      <c r="A104" t="s">
        <v>2950</v>
      </c>
      <c r="B104" t="s">
        <v>2950</v>
      </c>
      <c r="C104" t="s">
        <v>4001</v>
      </c>
      <c r="D104" t="s">
        <v>4002</v>
      </c>
    </row>
    <row r="105" spans="1:4" hidden="1">
      <c r="A105" t="s">
        <v>2950</v>
      </c>
      <c r="B105" t="s">
        <v>2950</v>
      </c>
      <c r="C105" t="s">
        <v>4003</v>
      </c>
      <c r="D105" t="s">
        <v>4004</v>
      </c>
    </row>
    <row r="106" spans="1:4" hidden="1">
      <c r="A106" t="s">
        <v>2950</v>
      </c>
      <c r="B106" t="s">
        <v>2950</v>
      </c>
      <c r="C106" t="s">
        <v>3895</v>
      </c>
      <c r="D106" t="s">
        <v>3896</v>
      </c>
    </row>
    <row r="107" spans="1:4" hidden="1">
      <c r="A107" t="s">
        <v>2950</v>
      </c>
      <c r="B107" t="s">
        <v>2950</v>
      </c>
      <c r="C107" t="s">
        <v>4005</v>
      </c>
      <c r="D107" t="s">
        <v>4006</v>
      </c>
    </row>
    <row r="108" spans="1:4" hidden="1">
      <c r="A108" s="159" t="s">
        <v>2950</v>
      </c>
      <c r="B108" s="159" t="s">
        <v>121</v>
      </c>
      <c r="C108" s="159" t="s">
        <v>121</v>
      </c>
      <c r="D108" s="159" t="s">
        <v>3850</v>
      </c>
    </row>
    <row r="109" spans="1:4" hidden="1">
      <c r="A109" t="s">
        <v>2952</v>
      </c>
      <c r="B109" t="s">
        <v>2952</v>
      </c>
      <c r="C109" t="s">
        <v>4007</v>
      </c>
      <c r="D109" t="s">
        <v>4008</v>
      </c>
    </row>
    <row r="110" spans="1:4" hidden="1">
      <c r="A110" t="s">
        <v>2952</v>
      </c>
      <c r="B110" t="s">
        <v>2952</v>
      </c>
      <c r="C110" t="s">
        <v>4009</v>
      </c>
      <c r="D110" t="s">
        <v>4010</v>
      </c>
    </row>
    <row r="111" spans="1:4" hidden="1">
      <c r="A111" t="s">
        <v>2952</v>
      </c>
      <c r="B111" t="s">
        <v>2952</v>
      </c>
      <c r="C111" t="s">
        <v>4011</v>
      </c>
      <c r="D111" t="s">
        <v>4012</v>
      </c>
    </row>
    <row r="112" spans="1:4" hidden="1">
      <c r="A112" t="s">
        <v>2952</v>
      </c>
      <c r="B112" t="s">
        <v>2952</v>
      </c>
      <c r="C112" t="s">
        <v>4013</v>
      </c>
      <c r="D112" t="s">
        <v>4014</v>
      </c>
    </row>
    <row r="113" spans="1:4" hidden="1">
      <c r="A113" s="159" t="s">
        <v>2952</v>
      </c>
      <c r="B113" s="159" t="s">
        <v>121</v>
      </c>
      <c r="C113" s="159" t="s">
        <v>121</v>
      </c>
      <c r="D113" s="159" t="s">
        <v>3850</v>
      </c>
    </row>
    <row r="114" spans="1:4" hidden="1">
      <c r="A114" t="s">
        <v>2901</v>
      </c>
      <c r="B114" t="s">
        <v>3867</v>
      </c>
      <c r="C114" t="s">
        <v>4015</v>
      </c>
      <c r="D114" t="s">
        <v>4016</v>
      </c>
    </row>
    <row r="115" spans="1:4" hidden="1">
      <c r="A115" t="s">
        <v>2901</v>
      </c>
      <c r="B115" t="s">
        <v>3867</v>
      </c>
      <c r="C115" t="s">
        <v>4017</v>
      </c>
      <c r="D115" t="s">
        <v>4018</v>
      </c>
    </row>
    <row r="116" spans="1:4" hidden="1">
      <c r="A116" t="s">
        <v>2901</v>
      </c>
      <c r="B116" t="s">
        <v>3867</v>
      </c>
      <c r="C116" t="s">
        <v>3868</v>
      </c>
      <c r="D116" t="s">
        <v>3869</v>
      </c>
    </row>
    <row r="117" spans="1:4" hidden="1">
      <c r="A117" t="s">
        <v>2901</v>
      </c>
      <c r="B117" t="s">
        <v>3867</v>
      </c>
      <c r="C117" t="s">
        <v>4019</v>
      </c>
      <c r="D117" t="s">
        <v>4020</v>
      </c>
    </row>
    <row r="118" spans="1:4" hidden="1">
      <c r="A118" t="s">
        <v>2901</v>
      </c>
      <c r="B118" t="s">
        <v>4021</v>
      </c>
      <c r="C118" t="s">
        <v>4022</v>
      </c>
      <c r="D118" t="s">
        <v>4023</v>
      </c>
    </row>
    <row r="119" spans="1:4" hidden="1">
      <c r="A119" t="s">
        <v>2901</v>
      </c>
      <c r="B119" t="s">
        <v>4021</v>
      </c>
      <c r="C119" t="s">
        <v>4024</v>
      </c>
      <c r="D119" t="s">
        <v>4025</v>
      </c>
    </row>
    <row r="120" spans="1:4" hidden="1">
      <c r="A120" t="s">
        <v>2901</v>
      </c>
      <c r="B120" t="s">
        <v>4021</v>
      </c>
      <c r="C120" t="s">
        <v>4026</v>
      </c>
      <c r="D120" t="s">
        <v>4027</v>
      </c>
    </row>
    <row r="121" spans="1:4" hidden="1">
      <c r="A121" t="s">
        <v>2901</v>
      </c>
      <c r="B121" t="s">
        <v>4021</v>
      </c>
      <c r="C121" t="s">
        <v>4028</v>
      </c>
      <c r="D121" t="s">
        <v>4029</v>
      </c>
    </row>
    <row r="122" spans="1:4" hidden="1">
      <c r="A122" t="s">
        <v>2901</v>
      </c>
      <c r="B122" t="s">
        <v>2901</v>
      </c>
      <c r="C122" t="s">
        <v>4030</v>
      </c>
      <c r="D122" t="s">
        <v>4031</v>
      </c>
    </row>
    <row r="123" spans="1:4" hidden="1">
      <c r="A123" t="s">
        <v>2901</v>
      </c>
      <c r="B123" t="s">
        <v>2901</v>
      </c>
      <c r="C123" t="s">
        <v>3897</v>
      </c>
      <c r="D123" t="s">
        <v>3898</v>
      </c>
    </row>
    <row r="124" spans="1:4" hidden="1">
      <c r="A124" t="s">
        <v>2901</v>
      </c>
      <c r="B124" t="s">
        <v>2901</v>
      </c>
      <c r="C124" t="s">
        <v>3899</v>
      </c>
      <c r="D124" t="s">
        <v>3900</v>
      </c>
    </row>
    <row r="125" spans="1:4" hidden="1">
      <c r="A125" t="s">
        <v>2901</v>
      </c>
      <c r="B125" t="s">
        <v>2901</v>
      </c>
      <c r="C125" t="s">
        <v>4032</v>
      </c>
      <c r="D125" t="s">
        <v>4033</v>
      </c>
    </row>
    <row r="126" spans="1:4" hidden="1">
      <c r="A126" s="159" t="s">
        <v>2901</v>
      </c>
      <c r="B126" s="159" t="s">
        <v>121</v>
      </c>
      <c r="C126" s="159" t="s">
        <v>121</v>
      </c>
      <c r="D126" s="159" t="s">
        <v>3850</v>
      </c>
    </row>
    <row r="127" spans="1:4" hidden="1">
      <c r="A127" t="s">
        <v>2906</v>
      </c>
      <c r="B127" t="s">
        <v>2906</v>
      </c>
      <c r="C127" t="s">
        <v>3901</v>
      </c>
      <c r="D127" t="s">
        <v>3902</v>
      </c>
    </row>
    <row r="128" spans="1:4" hidden="1">
      <c r="A128" t="s">
        <v>2906</v>
      </c>
      <c r="B128" t="s">
        <v>2906</v>
      </c>
      <c r="C128" t="s">
        <v>4034</v>
      </c>
      <c r="D128" t="s">
        <v>4035</v>
      </c>
    </row>
    <row r="129" spans="1:4" hidden="1">
      <c r="A129" t="s">
        <v>2906</v>
      </c>
      <c r="B129" t="s">
        <v>2906</v>
      </c>
      <c r="C129" t="s">
        <v>4036</v>
      </c>
      <c r="D129" t="s">
        <v>4037</v>
      </c>
    </row>
    <row r="130" spans="1:4" hidden="1">
      <c r="A130" t="s">
        <v>2906</v>
      </c>
      <c r="B130" t="s">
        <v>2906</v>
      </c>
      <c r="C130" t="s">
        <v>4038</v>
      </c>
      <c r="D130" t="s">
        <v>4039</v>
      </c>
    </row>
    <row r="131" spans="1:4" hidden="1">
      <c r="A131" s="159" t="s">
        <v>2906</v>
      </c>
      <c r="B131" s="159" t="s">
        <v>121</v>
      </c>
      <c r="C131" s="159" t="s">
        <v>121</v>
      </c>
      <c r="D131" s="159" t="s">
        <v>3850</v>
      </c>
    </row>
    <row r="132" spans="1:4" hidden="1">
      <c r="A132" t="s">
        <v>2884</v>
      </c>
      <c r="B132" t="s">
        <v>2884</v>
      </c>
      <c r="C132" t="s">
        <v>4040</v>
      </c>
      <c r="D132" t="s">
        <v>4041</v>
      </c>
    </row>
    <row r="133" spans="1:4" hidden="1">
      <c r="A133" t="s">
        <v>2884</v>
      </c>
      <c r="B133" t="s">
        <v>2884</v>
      </c>
      <c r="C133" t="s">
        <v>4042</v>
      </c>
      <c r="D133" t="s">
        <v>4043</v>
      </c>
    </row>
    <row r="134" spans="1:4" hidden="1">
      <c r="A134" t="s">
        <v>2884</v>
      </c>
      <c r="B134" t="s">
        <v>2884</v>
      </c>
      <c r="C134" t="s">
        <v>4044</v>
      </c>
      <c r="D134" t="s">
        <v>4045</v>
      </c>
    </row>
    <row r="135" spans="1:4" hidden="1">
      <c r="A135" t="s">
        <v>2884</v>
      </c>
      <c r="B135" t="s">
        <v>2884</v>
      </c>
      <c r="C135" t="s">
        <v>4046</v>
      </c>
      <c r="D135" t="s">
        <v>4047</v>
      </c>
    </row>
    <row r="136" spans="1:4" hidden="1">
      <c r="A136" s="159" t="s">
        <v>2884</v>
      </c>
      <c r="B136" s="159" t="s">
        <v>121</v>
      </c>
      <c r="C136" s="159" t="s">
        <v>121</v>
      </c>
      <c r="D136" s="159" t="s">
        <v>3850</v>
      </c>
    </row>
    <row r="137" spans="1:4" hidden="1">
      <c r="A137" t="s">
        <v>2850</v>
      </c>
      <c r="B137" t="s">
        <v>4048</v>
      </c>
      <c r="C137" t="s">
        <v>4049</v>
      </c>
      <c r="D137" t="s">
        <v>4050</v>
      </c>
    </row>
    <row r="138" spans="1:4" hidden="1">
      <c r="A138" t="s">
        <v>2850</v>
      </c>
      <c r="B138" t="s">
        <v>4048</v>
      </c>
      <c r="C138" t="s">
        <v>4051</v>
      </c>
      <c r="D138" t="s">
        <v>4052</v>
      </c>
    </row>
    <row r="139" spans="1:4" hidden="1">
      <c r="A139" t="s">
        <v>2850</v>
      </c>
      <c r="B139" t="s">
        <v>4048</v>
      </c>
      <c r="C139" t="s">
        <v>4053</v>
      </c>
      <c r="D139" t="s">
        <v>4054</v>
      </c>
    </row>
    <row r="140" spans="1:4" hidden="1">
      <c r="A140" t="s">
        <v>2850</v>
      </c>
      <c r="B140" t="s">
        <v>4048</v>
      </c>
      <c r="C140" t="s">
        <v>4055</v>
      </c>
      <c r="D140" t="s">
        <v>4056</v>
      </c>
    </row>
    <row r="141" spans="1:4" hidden="1">
      <c r="A141" t="s">
        <v>2850</v>
      </c>
      <c r="B141" t="s">
        <v>4057</v>
      </c>
      <c r="C141" t="s">
        <v>4058</v>
      </c>
      <c r="D141" t="s">
        <v>4059</v>
      </c>
    </row>
    <row r="142" spans="1:4" hidden="1">
      <c r="A142" t="s">
        <v>2850</v>
      </c>
      <c r="B142" t="s">
        <v>4057</v>
      </c>
      <c r="C142" t="s">
        <v>4060</v>
      </c>
      <c r="D142" t="s">
        <v>4061</v>
      </c>
    </row>
    <row r="143" spans="1:4" hidden="1">
      <c r="A143" t="s">
        <v>2850</v>
      </c>
      <c r="B143" t="s">
        <v>4057</v>
      </c>
      <c r="C143" t="s">
        <v>4062</v>
      </c>
      <c r="D143" t="s">
        <v>4063</v>
      </c>
    </row>
    <row r="144" spans="1:4" hidden="1">
      <c r="A144" t="s">
        <v>2850</v>
      </c>
      <c r="B144" t="s">
        <v>4057</v>
      </c>
      <c r="C144" t="s">
        <v>4064</v>
      </c>
      <c r="D144" t="s">
        <v>4065</v>
      </c>
    </row>
    <row r="145" spans="1:4" hidden="1">
      <c r="A145" t="s">
        <v>2850</v>
      </c>
      <c r="B145" t="s">
        <v>2850</v>
      </c>
      <c r="C145" t="s">
        <v>4066</v>
      </c>
      <c r="D145" t="s">
        <v>4067</v>
      </c>
    </row>
    <row r="146" spans="1:4" hidden="1">
      <c r="A146" t="s">
        <v>2850</v>
      </c>
      <c r="B146" t="s">
        <v>2850</v>
      </c>
      <c r="C146" t="s">
        <v>4068</v>
      </c>
      <c r="D146" t="s">
        <v>4069</v>
      </c>
    </row>
    <row r="147" spans="1:4" hidden="1">
      <c r="A147" t="s">
        <v>2850</v>
      </c>
      <c r="B147" t="s">
        <v>2850</v>
      </c>
      <c r="C147" t="s">
        <v>4070</v>
      </c>
      <c r="D147" t="s">
        <v>4071</v>
      </c>
    </row>
    <row r="148" spans="1:4" hidden="1">
      <c r="A148" t="s">
        <v>2850</v>
      </c>
      <c r="B148" t="s">
        <v>2850</v>
      </c>
      <c r="C148" t="s">
        <v>4072</v>
      </c>
      <c r="D148" t="s">
        <v>4073</v>
      </c>
    </row>
    <row r="149" spans="1:4" hidden="1">
      <c r="A149" s="159" t="s">
        <v>2850</v>
      </c>
      <c r="B149" s="159" t="s">
        <v>121</v>
      </c>
      <c r="C149" s="159" t="s">
        <v>121</v>
      </c>
      <c r="D149" s="159" t="s">
        <v>3850</v>
      </c>
    </row>
    <row r="150" spans="1:4" hidden="1">
      <c r="A150" t="s">
        <v>2882</v>
      </c>
      <c r="B150" t="s">
        <v>2882</v>
      </c>
      <c r="C150" t="s">
        <v>4074</v>
      </c>
      <c r="D150" t="s">
        <v>4075</v>
      </c>
    </row>
    <row r="151" spans="1:4" hidden="1">
      <c r="A151" t="s">
        <v>2882</v>
      </c>
      <c r="B151" t="s">
        <v>2882</v>
      </c>
      <c r="C151" t="s">
        <v>4076</v>
      </c>
      <c r="D151" t="s">
        <v>4077</v>
      </c>
    </row>
    <row r="152" spans="1:4" hidden="1">
      <c r="A152" t="s">
        <v>2882</v>
      </c>
      <c r="B152" t="s">
        <v>2882</v>
      </c>
      <c r="C152" t="s">
        <v>4078</v>
      </c>
      <c r="D152" t="s">
        <v>4079</v>
      </c>
    </row>
    <row r="153" spans="1:4" hidden="1">
      <c r="A153" t="s">
        <v>2882</v>
      </c>
      <c r="B153" t="s">
        <v>2882</v>
      </c>
      <c r="C153" t="s">
        <v>4080</v>
      </c>
      <c r="D153" t="s">
        <v>4081</v>
      </c>
    </row>
    <row r="154" spans="1:4" hidden="1">
      <c r="A154" s="159" t="s">
        <v>2882</v>
      </c>
      <c r="B154" s="159" t="s">
        <v>121</v>
      </c>
      <c r="C154" s="159" t="s">
        <v>121</v>
      </c>
      <c r="D154" s="159" t="s">
        <v>3850</v>
      </c>
    </row>
    <row r="155" spans="1:4" hidden="1">
      <c r="A155" t="s">
        <v>2943</v>
      </c>
      <c r="B155" t="s">
        <v>2943</v>
      </c>
      <c r="C155" t="s">
        <v>4082</v>
      </c>
      <c r="D155" t="s">
        <v>4083</v>
      </c>
    </row>
    <row r="156" spans="1:4" hidden="1">
      <c r="A156" t="s">
        <v>2943</v>
      </c>
      <c r="B156" t="s">
        <v>2943</v>
      </c>
      <c r="C156" t="s">
        <v>4084</v>
      </c>
      <c r="D156" t="s">
        <v>4085</v>
      </c>
    </row>
    <row r="157" spans="1:4" hidden="1">
      <c r="A157" t="s">
        <v>2943</v>
      </c>
      <c r="B157" t="s">
        <v>2943</v>
      </c>
      <c r="C157" t="s">
        <v>4086</v>
      </c>
      <c r="D157" t="s">
        <v>4087</v>
      </c>
    </row>
    <row r="158" spans="1:4" hidden="1">
      <c r="A158" t="s">
        <v>2943</v>
      </c>
      <c r="B158" t="s">
        <v>2943</v>
      </c>
      <c r="C158" t="s">
        <v>4088</v>
      </c>
      <c r="D158" t="s">
        <v>4089</v>
      </c>
    </row>
    <row r="159" spans="1:4" hidden="1">
      <c r="A159" s="159" t="s">
        <v>2943</v>
      </c>
      <c r="B159" s="159" t="s">
        <v>121</v>
      </c>
      <c r="C159" s="159" t="s">
        <v>121</v>
      </c>
      <c r="D159" s="159" t="s">
        <v>3850</v>
      </c>
    </row>
    <row r="160" spans="1:4">
      <c r="A160" t="s">
        <v>2963</v>
      </c>
      <c r="B160" t="s">
        <v>4090</v>
      </c>
      <c r="C160" t="s">
        <v>4091</v>
      </c>
      <c r="D160" t="s">
        <v>4092</v>
      </c>
    </row>
    <row r="161" spans="1:4">
      <c r="A161" t="s">
        <v>2963</v>
      </c>
      <c r="B161" t="s">
        <v>4090</v>
      </c>
      <c r="C161" t="s">
        <v>4093</v>
      </c>
      <c r="D161" t="s">
        <v>4094</v>
      </c>
    </row>
    <row r="162" spans="1:4">
      <c r="A162" t="s">
        <v>2963</v>
      </c>
      <c r="B162" t="s">
        <v>4090</v>
      </c>
      <c r="C162" t="s">
        <v>4095</v>
      </c>
      <c r="D162" t="s">
        <v>4096</v>
      </c>
    </row>
    <row r="163" spans="1:4">
      <c r="A163" t="s">
        <v>2963</v>
      </c>
      <c r="B163" t="s">
        <v>4090</v>
      </c>
      <c r="C163" t="s">
        <v>4097</v>
      </c>
      <c r="D163" t="s">
        <v>4098</v>
      </c>
    </row>
    <row r="164" spans="1:4">
      <c r="A164" t="s">
        <v>2963</v>
      </c>
      <c r="B164" t="s">
        <v>2963</v>
      </c>
      <c r="C164" t="s">
        <v>4099</v>
      </c>
      <c r="D164" t="s">
        <v>4100</v>
      </c>
    </row>
    <row r="165" spans="1:4">
      <c r="A165" t="s">
        <v>2963</v>
      </c>
      <c r="B165" t="s">
        <v>2963</v>
      </c>
      <c r="C165" t="s">
        <v>4101</v>
      </c>
      <c r="D165" t="s">
        <v>4102</v>
      </c>
    </row>
    <row r="166" spans="1:4">
      <c r="A166" t="s">
        <v>2963</v>
      </c>
      <c r="B166" t="s">
        <v>2963</v>
      </c>
      <c r="C166" t="s">
        <v>4103</v>
      </c>
      <c r="D166" t="s">
        <v>4104</v>
      </c>
    </row>
    <row r="167" spans="1:4">
      <c r="A167" t="s">
        <v>2963</v>
      </c>
      <c r="B167" t="s">
        <v>2963</v>
      </c>
      <c r="C167" t="s">
        <v>4105</v>
      </c>
      <c r="D167" t="s">
        <v>4106</v>
      </c>
    </row>
    <row r="168" spans="1:4">
      <c r="A168" s="159" t="s">
        <v>2963</v>
      </c>
      <c r="B168" s="159" t="s">
        <v>121</v>
      </c>
      <c r="C168" s="159" t="s">
        <v>121</v>
      </c>
      <c r="D168" s="159" t="s">
        <v>3850</v>
      </c>
    </row>
    <row r="169" spans="1:4" hidden="1">
      <c r="A169" t="s">
        <v>2912</v>
      </c>
      <c r="B169" t="s">
        <v>2912</v>
      </c>
      <c r="C169" t="s">
        <v>4107</v>
      </c>
      <c r="D169" t="s">
        <v>4108</v>
      </c>
    </row>
    <row r="170" spans="1:4" hidden="1">
      <c r="A170" t="s">
        <v>2912</v>
      </c>
      <c r="B170" t="s">
        <v>2912</v>
      </c>
      <c r="C170" t="s">
        <v>4109</v>
      </c>
      <c r="D170" t="s">
        <v>4110</v>
      </c>
    </row>
    <row r="171" spans="1:4" hidden="1">
      <c r="A171" t="s">
        <v>2912</v>
      </c>
      <c r="B171" t="s">
        <v>2912</v>
      </c>
      <c r="C171" t="s">
        <v>4111</v>
      </c>
      <c r="D171" t="s">
        <v>4112</v>
      </c>
    </row>
    <row r="172" spans="1:4" hidden="1">
      <c r="A172" t="s">
        <v>2912</v>
      </c>
      <c r="B172" t="s">
        <v>2912</v>
      </c>
      <c r="C172" t="s">
        <v>4113</v>
      </c>
      <c r="D172" t="s">
        <v>4114</v>
      </c>
    </row>
    <row r="173" spans="1:4" hidden="1">
      <c r="A173" s="159" t="s">
        <v>2912</v>
      </c>
      <c r="B173" s="159" t="s">
        <v>121</v>
      </c>
      <c r="C173" s="159" t="s">
        <v>121</v>
      </c>
      <c r="D173" s="159" t="s">
        <v>3850</v>
      </c>
    </row>
    <row r="174" spans="1:4" hidden="1">
      <c r="A174" t="s">
        <v>2939</v>
      </c>
      <c r="B174" t="s">
        <v>2939</v>
      </c>
      <c r="C174" t="s">
        <v>4115</v>
      </c>
      <c r="D174" t="s">
        <v>4116</v>
      </c>
    </row>
    <row r="175" spans="1:4" hidden="1">
      <c r="A175" t="s">
        <v>2939</v>
      </c>
      <c r="B175" t="s">
        <v>2939</v>
      </c>
      <c r="C175" t="s">
        <v>4117</v>
      </c>
      <c r="D175" t="s">
        <v>4118</v>
      </c>
    </row>
    <row r="176" spans="1:4" hidden="1">
      <c r="A176" t="s">
        <v>2939</v>
      </c>
      <c r="B176" t="s">
        <v>2939</v>
      </c>
      <c r="C176" t="s">
        <v>4119</v>
      </c>
      <c r="D176" t="s">
        <v>4120</v>
      </c>
    </row>
    <row r="177" spans="1:4" hidden="1">
      <c r="A177" t="s">
        <v>2939</v>
      </c>
      <c r="B177" t="s">
        <v>2939</v>
      </c>
      <c r="C177" t="s">
        <v>4121</v>
      </c>
      <c r="D177" t="s">
        <v>4122</v>
      </c>
    </row>
    <row r="178" spans="1:4" hidden="1">
      <c r="A178" s="159" t="s">
        <v>2939</v>
      </c>
      <c r="B178" s="159" t="s">
        <v>121</v>
      </c>
      <c r="C178" s="159" t="s">
        <v>121</v>
      </c>
      <c r="D178" s="159" t="s">
        <v>3850</v>
      </c>
    </row>
    <row r="179" spans="1:4" hidden="1">
      <c r="A179" t="s">
        <v>2968</v>
      </c>
      <c r="B179" t="s">
        <v>2968</v>
      </c>
      <c r="C179" t="s">
        <v>4123</v>
      </c>
      <c r="D179" t="s">
        <v>4124</v>
      </c>
    </row>
    <row r="180" spans="1:4" hidden="1">
      <c r="A180" t="s">
        <v>2968</v>
      </c>
      <c r="B180" t="s">
        <v>2968</v>
      </c>
      <c r="C180" t="s">
        <v>4125</v>
      </c>
      <c r="D180" t="s">
        <v>4126</v>
      </c>
    </row>
    <row r="181" spans="1:4" hidden="1">
      <c r="A181" t="s">
        <v>2968</v>
      </c>
      <c r="B181" t="s">
        <v>2968</v>
      </c>
      <c r="C181" t="s">
        <v>4127</v>
      </c>
      <c r="D181" t="s">
        <v>4128</v>
      </c>
    </row>
    <row r="182" spans="1:4" hidden="1">
      <c r="A182" t="s">
        <v>2968</v>
      </c>
      <c r="B182" t="s">
        <v>2968</v>
      </c>
      <c r="C182" t="s">
        <v>3903</v>
      </c>
      <c r="D182" t="s">
        <v>3904</v>
      </c>
    </row>
    <row r="183" spans="1:4" hidden="1">
      <c r="A183" s="159" t="s">
        <v>2968</v>
      </c>
      <c r="B183" s="159" t="s">
        <v>121</v>
      </c>
      <c r="C183" s="159" t="s">
        <v>121</v>
      </c>
      <c r="D183" s="159" t="s">
        <v>3850</v>
      </c>
    </row>
    <row r="184" spans="1:4" hidden="1">
      <c r="A184" t="s">
        <v>2946</v>
      </c>
      <c r="B184" t="s">
        <v>2946</v>
      </c>
      <c r="C184" t="s">
        <v>4129</v>
      </c>
      <c r="D184" t="s">
        <v>4130</v>
      </c>
    </row>
    <row r="185" spans="1:4" hidden="1">
      <c r="A185" t="s">
        <v>2946</v>
      </c>
      <c r="B185" t="s">
        <v>2946</v>
      </c>
      <c r="C185" t="s">
        <v>4131</v>
      </c>
      <c r="D185" t="s">
        <v>4132</v>
      </c>
    </row>
    <row r="186" spans="1:4" hidden="1">
      <c r="A186" t="s">
        <v>2946</v>
      </c>
      <c r="B186" t="s">
        <v>2946</v>
      </c>
      <c r="C186" t="s">
        <v>4133</v>
      </c>
      <c r="D186" t="s">
        <v>4134</v>
      </c>
    </row>
    <row r="187" spans="1:4" hidden="1">
      <c r="A187" t="s">
        <v>2946</v>
      </c>
      <c r="B187" t="s">
        <v>2946</v>
      </c>
      <c r="C187" t="s">
        <v>4135</v>
      </c>
      <c r="D187" t="s">
        <v>4136</v>
      </c>
    </row>
    <row r="188" spans="1:4" hidden="1">
      <c r="A188" s="159" t="s">
        <v>2946</v>
      </c>
      <c r="B188" s="159" t="s">
        <v>121</v>
      </c>
      <c r="C188" s="159" t="s">
        <v>121</v>
      </c>
      <c r="D188" s="159" t="s">
        <v>3850</v>
      </c>
    </row>
    <row r="189" spans="1:4" hidden="1">
      <c r="A189" t="s">
        <v>2909</v>
      </c>
      <c r="B189" t="s">
        <v>2909</v>
      </c>
      <c r="C189" t="s">
        <v>4137</v>
      </c>
      <c r="D189" t="s">
        <v>4138</v>
      </c>
    </row>
    <row r="190" spans="1:4" hidden="1">
      <c r="A190" t="s">
        <v>2909</v>
      </c>
      <c r="B190" t="s">
        <v>2909</v>
      </c>
      <c r="C190" t="s">
        <v>4139</v>
      </c>
      <c r="D190" t="s">
        <v>4140</v>
      </c>
    </row>
    <row r="191" spans="1:4" hidden="1">
      <c r="A191" t="s">
        <v>2909</v>
      </c>
      <c r="B191" t="s">
        <v>2909</v>
      </c>
      <c r="C191" t="s">
        <v>3905</v>
      </c>
      <c r="D191" t="s">
        <v>3906</v>
      </c>
    </row>
    <row r="192" spans="1:4" hidden="1">
      <c r="A192" t="s">
        <v>2909</v>
      </c>
      <c r="B192" t="s">
        <v>2909</v>
      </c>
      <c r="C192" t="s">
        <v>4141</v>
      </c>
      <c r="D192" t="s">
        <v>4142</v>
      </c>
    </row>
    <row r="193" spans="1:4" hidden="1">
      <c r="A193" s="159" t="s">
        <v>2909</v>
      </c>
      <c r="B193" s="159" t="s">
        <v>121</v>
      </c>
      <c r="C193" s="159" t="s">
        <v>121</v>
      </c>
      <c r="D193" s="159" t="s">
        <v>3850</v>
      </c>
    </row>
    <row r="194" spans="1:4" hidden="1">
      <c r="A194" t="s">
        <v>2949</v>
      </c>
      <c r="B194" t="s">
        <v>2949</v>
      </c>
      <c r="C194" t="s">
        <v>4143</v>
      </c>
      <c r="D194" t="s">
        <v>4144</v>
      </c>
    </row>
    <row r="195" spans="1:4" hidden="1">
      <c r="A195" t="s">
        <v>2949</v>
      </c>
      <c r="B195" t="s">
        <v>2949</v>
      </c>
      <c r="C195" t="s">
        <v>4145</v>
      </c>
      <c r="D195" t="s">
        <v>4146</v>
      </c>
    </row>
    <row r="196" spans="1:4" hidden="1">
      <c r="A196" t="s">
        <v>2949</v>
      </c>
      <c r="B196" t="s">
        <v>2949</v>
      </c>
      <c r="C196" t="s">
        <v>4147</v>
      </c>
      <c r="D196" t="s">
        <v>4148</v>
      </c>
    </row>
    <row r="197" spans="1:4" hidden="1">
      <c r="A197" t="s">
        <v>2949</v>
      </c>
      <c r="B197" t="s">
        <v>2949</v>
      </c>
      <c r="C197" t="s">
        <v>4149</v>
      </c>
      <c r="D197" t="s">
        <v>4150</v>
      </c>
    </row>
    <row r="198" spans="1:4" hidden="1">
      <c r="A198" s="159" t="s">
        <v>2949</v>
      </c>
      <c r="B198" s="159" t="s">
        <v>121</v>
      </c>
      <c r="C198" s="159" t="s">
        <v>121</v>
      </c>
      <c r="D198" s="159" t="s">
        <v>3850</v>
      </c>
    </row>
    <row r="199" spans="1:4" hidden="1">
      <c r="A199" t="s">
        <v>2933</v>
      </c>
      <c r="B199" t="s">
        <v>3923</v>
      </c>
      <c r="C199" t="s">
        <v>3924</v>
      </c>
      <c r="D199" t="s">
        <v>3925</v>
      </c>
    </row>
    <row r="200" spans="1:4" hidden="1">
      <c r="A200" t="s">
        <v>2933</v>
      </c>
      <c r="B200" t="s">
        <v>3923</v>
      </c>
      <c r="C200" t="s">
        <v>3926</v>
      </c>
      <c r="D200" t="s">
        <v>3927</v>
      </c>
    </row>
    <row r="201" spans="1:4" hidden="1">
      <c r="A201" t="s">
        <v>2933</v>
      </c>
      <c r="B201" t="s">
        <v>3923</v>
      </c>
      <c r="C201" t="s">
        <v>3928</v>
      </c>
      <c r="D201" t="s">
        <v>3929</v>
      </c>
    </row>
    <row r="202" spans="1:4" hidden="1">
      <c r="A202" t="s">
        <v>2933</v>
      </c>
      <c r="B202" t="s">
        <v>3923</v>
      </c>
      <c r="C202" t="s">
        <v>3930</v>
      </c>
      <c r="D202" t="s">
        <v>3931</v>
      </c>
    </row>
    <row r="203" spans="1:4" hidden="1">
      <c r="A203" s="159" t="s">
        <v>2933</v>
      </c>
      <c r="B203" s="159" t="s">
        <v>121</v>
      </c>
      <c r="C203" s="159" t="s">
        <v>121</v>
      </c>
      <c r="D203" s="159" t="s">
        <v>3850</v>
      </c>
    </row>
    <row r="204" spans="1:4" hidden="1">
      <c r="A204" t="s">
        <v>2974</v>
      </c>
      <c r="B204" t="s">
        <v>2974</v>
      </c>
      <c r="C204" t="s">
        <v>4151</v>
      </c>
      <c r="D204" t="s">
        <v>4152</v>
      </c>
    </row>
    <row r="205" spans="1:4" hidden="1">
      <c r="A205" t="s">
        <v>2974</v>
      </c>
      <c r="B205" t="s">
        <v>2974</v>
      </c>
      <c r="C205" t="s">
        <v>4153</v>
      </c>
      <c r="D205" t="s">
        <v>4154</v>
      </c>
    </row>
    <row r="206" spans="1:4" hidden="1">
      <c r="A206" t="s">
        <v>2974</v>
      </c>
      <c r="B206" t="s">
        <v>2974</v>
      </c>
      <c r="C206" t="s">
        <v>3907</v>
      </c>
      <c r="D206" t="s">
        <v>3908</v>
      </c>
    </row>
    <row r="207" spans="1:4" hidden="1">
      <c r="A207" t="s">
        <v>2974</v>
      </c>
      <c r="B207" t="s">
        <v>2974</v>
      </c>
      <c r="C207" t="s">
        <v>4155</v>
      </c>
      <c r="D207" t="s">
        <v>4156</v>
      </c>
    </row>
    <row r="208" spans="1:4" hidden="1">
      <c r="A208" s="159" t="s">
        <v>2974</v>
      </c>
      <c r="B208" s="159" t="s">
        <v>121</v>
      </c>
      <c r="C208" s="159" t="s">
        <v>121</v>
      </c>
      <c r="D208" s="159" t="s">
        <v>3850</v>
      </c>
    </row>
    <row r="209" spans="1:4" hidden="1">
      <c r="A209" t="s">
        <v>2891</v>
      </c>
      <c r="B209" t="s">
        <v>2891</v>
      </c>
      <c r="C209" t="s">
        <v>4157</v>
      </c>
      <c r="D209" t="s">
        <v>4158</v>
      </c>
    </row>
    <row r="210" spans="1:4" hidden="1">
      <c r="A210" t="s">
        <v>2891</v>
      </c>
      <c r="B210" t="s">
        <v>2891</v>
      </c>
      <c r="C210" t="s">
        <v>4159</v>
      </c>
      <c r="D210" t="s">
        <v>4160</v>
      </c>
    </row>
    <row r="211" spans="1:4" hidden="1">
      <c r="A211" t="s">
        <v>2891</v>
      </c>
      <c r="B211" t="s">
        <v>2891</v>
      </c>
      <c r="C211" t="s">
        <v>4161</v>
      </c>
      <c r="D211" t="s">
        <v>4162</v>
      </c>
    </row>
    <row r="212" spans="1:4" hidden="1">
      <c r="A212" t="s">
        <v>2891</v>
      </c>
      <c r="B212" t="s">
        <v>2891</v>
      </c>
      <c r="C212" t="s">
        <v>4163</v>
      </c>
      <c r="D212" t="s">
        <v>4164</v>
      </c>
    </row>
    <row r="213" spans="1:4" hidden="1">
      <c r="A213" s="159" t="s">
        <v>2891</v>
      </c>
      <c r="B213" s="159" t="s">
        <v>121</v>
      </c>
      <c r="C213" s="159" t="s">
        <v>121</v>
      </c>
      <c r="D213" s="159" t="s">
        <v>3850</v>
      </c>
    </row>
    <row r="214" spans="1:4" hidden="1">
      <c r="A214" t="s">
        <v>2965</v>
      </c>
      <c r="B214" t="s">
        <v>2965</v>
      </c>
      <c r="C214" t="s">
        <v>3909</v>
      </c>
      <c r="D214" t="s">
        <v>3910</v>
      </c>
    </row>
    <row r="215" spans="1:4" hidden="1">
      <c r="A215" t="s">
        <v>2965</v>
      </c>
      <c r="B215" t="s">
        <v>2965</v>
      </c>
      <c r="C215" t="s">
        <v>4165</v>
      </c>
      <c r="D215" t="s">
        <v>4166</v>
      </c>
    </row>
    <row r="216" spans="1:4" hidden="1">
      <c r="A216" t="s">
        <v>2965</v>
      </c>
      <c r="B216" t="s">
        <v>2965</v>
      </c>
      <c r="C216" t="s">
        <v>4167</v>
      </c>
      <c r="D216" t="s">
        <v>4168</v>
      </c>
    </row>
    <row r="217" spans="1:4" hidden="1">
      <c r="A217" t="s">
        <v>2965</v>
      </c>
      <c r="B217" t="s">
        <v>2965</v>
      </c>
      <c r="C217" t="s">
        <v>4169</v>
      </c>
      <c r="D217" t="s">
        <v>4014</v>
      </c>
    </row>
    <row r="218" spans="1:4" hidden="1">
      <c r="A218" s="159" t="s">
        <v>2965</v>
      </c>
      <c r="B218" s="159" t="s">
        <v>121</v>
      </c>
      <c r="C218" s="159" t="s">
        <v>121</v>
      </c>
      <c r="D218" s="159" t="s">
        <v>3850</v>
      </c>
    </row>
    <row r="219" spans="1:4" hidden="1">
      <c r="A219" t="s">
        <v>2955</v>
      </c>
      <c r="B219" t="s">
        <v>2955</v>
      </c>
      <c r="C219" t="s">
        <v>4170</v>
      </c>
      <c r="D219" t="s">
        <v>4171</v>
      </c>
    </row>
    <row r="220" spans="1:4" hidden="1">
      <c r="A220" t="s">
        <v>2955</v>
      </c>
      <c r="B220" t="s">
        <v>2955</v>
      </c>
      <c r="C220" t="s">
        <v>4172</v>
      </c>
      <c r="D220" t="s">
        <v>4173</v>
      </c>
    </row>
    <row r="221" spans="1:4" hidden="1">
      <c r="A221" t="s">
        <v>2955</v>
      </c>
      <c r="B221" t="s">
        <v>2955</v>
      </c>
      <c r="C221" t="s">
        <v>4174</v>
      </c>
      <c r="D221" t="s">
        <v>4175</v>
      </c>
    </row>
    <row r="222" spans="1:4" hidden="1">
      <c r="A222" t="s">
        <v>2955</v>
      </c>
      <c r="B222" t="s">
        <v>2955</v>
      </c>
      <c r="C222" t="s">
        <v>4176</v>
      </c>
      <c r="D222" t="s">
        <v>4177</v>
      </c>
    </row>
    <row r="223" spans="1:4" hidden="1">
      <c r="A223" s="159" t="s">
        <v>2955</v>
      </c>
      <c r="B223" s="159" t="s">
        <v>121</v>
      </c>
      <c r="C223" s="159" t="s">
        <v>121</v>
      </c>
      <c r="D223" s="159" t="s">
        <v>3850</v>
      </c>
    </row>
    <row r="224" spans="1:4" hidden="1">
      <c r="A224" t="s">
        <v>2959</v>
      </c>
      <c r="B224" t="s">
        <v>2959</v>
      </c>
      <c r="C224" t="s">
        <v>4178</v>
      </c>
      <c r="D224" t="s">
        <v>4179</v>
      </c>
    </row>
    <row r="225" spans="1:4" hidden="1">
      <c r="A225" t="s">
        <v>2959</v>
      </c>
      <c r="B225" t="s">
        <v>2959</v>
      </c>
      <c r="C225" t="s">
        <v>4180</v>
      </c>
      <c r="D225" t="s">
        <v>4181</v>
      </c>
    </row>
    <row r="226" spans="1:4" hidden="1">
      <c r="A226" t="s">
        <v>2959</v>
      </c>
      <c r="B226" t="s">
        <v>2959</v>
      </c>
      <c r="C226" t="s">
        <v>4182</v>
      </c>
      <c r="D226" t="s">
        <v>4183</v>
      </c>
    </row>
    <row r="227" spans="1:4" hidden="1">
      <c r="A227" t="s">
        <v>2959</v>
      </c>
      <c r="B227" t="s">
        <v>2959</v>
      </c>
      <c r="C227" t="s">
        <v>4184</v>
      </c>
      <c r="D227" t="s">
        <v>4185</v>
      </c>
    </row>
    <row r="228" spans="1:4" hidden="1">
      <c r="A228" s="159" t="s">
        <v>2959</v>
      </c>
      <c r="B228" s="159" t="s">
        <v>121</v>
      </c>
      <c r="C228" s="159" t="s">
        <v>121</v>
      </c>
      <c r="D228" s="159" t="s">
        <v>3850</v>
      </c>
    </row>
    <row r="229" spans="1:4" hidden="1">
      <c r="A229" t="s">
        <v>2930</v>
      </c>
      <c r="B229" t="s">
        <v>2930</v>
      </c>
      <c r="C229" t="s">
        <v>4186</v>
      </c>
      <c r="D229" t="s">
        <v>4187</v>
      </c>
    </row>
    <row r="230" spans="1:4" hidden="1">
      <c r="A230" t="s">
        <v>2930</v>
      </c>
      <c r="B230" t="s">
        <v>2930</v>
      </c>
      <c r="C230" t="s">
        <v>4188</v>
      </c>
      <c r="D230" t="s">
        <v>4189</v>
      </c>
    </row>
    <row r="231" spans="1:4" hidden="1">
      <c r="A231" t="s">
        <v>2930</v>
      </c>
      <c r="B231" t="s">
        <v>2930</v>
      </c>
      <c r="C231" t="s">
        <v>4190</v>
      </c>
      <c r="D231" t="s">
        <v>4191</v>
      </c>
    </row>
    <row r="232" spans="1:4" hidden="1">
      <c r="A232" t="s">
        <v>2930</v>
      </c>
      <c r="B232" t="s">
        <v>2930</v>
      </c>
      <c r="C232" t="s">
        <v>4192</v>
      </c>
      <c r="D232" t="s">
        <v>4193</v>
      </c>
    </row>
    <row r="233" spans="1:4" hidden="1">
      <c r="A233" s="159" t="s">
        <v>2930</v>
      </c>
      <c r="B233" s="159" t="s">
        <v>121</v>
      </c>
      <c r="C233" s="159" t="s">
        <v>121</v>
      </c>
      <c r="D233" s="159" t="s">
        <v>3850</v>
      </c>
    </row>
    <row r="234" spans="1:4" hidden="1">
      <c r="A234" t="s">
        <v>2961</v>
      </c>
      <c r="B234" t="s">
        <v>3870</v>
      </c>
      <c r="C234" t="s">
        <v>4194</v>
      </c>
      <c r="D234" t="s">
        <v>4195</v>
      </c>
    </row>
    <row r="235" spans="1:4" hidden="1">
      <c r="A235" t="s">
        <v>2961</v>
      </c>
      <c r="B235" t="s">
        <v>3870</v>
      </c>
      <c r="C235" t="s">
        <v>4196</v>
      </c>
      <c r="D235" t="s">
        <v>4197</v>
      </c>
    </row>
    <row r="236" spans="1:4" hidden="1">
      <c r="A236" t="s">
        <v>2961</v>
      </c>
      <c r="B236" t="s">
        <v>3870</v>
      </c>
      <c r="C236" t="s">
        <v>3871</v>
      </c>
      <c r="D236" t="s">
        <v>3872</v>
      </c>
    </row>
    <row r="237" spans="1:4" hidden="1">
      <c r="A237" t="s">
        <v>2961</v>
      </c>
      <c r="B237" t="s">
        <v>3870</v>
      </c>
      <c r="C237" t="s">
        <v>4198</v>
      </c>
      <c r="D237" t="s">
        <v>4199</v>
      </c>
    </row>
    <row r="238" spans="1:4" hidden="1">
      <c r="A238" t="s">
        <v>2961</v>
      </c>
      <c r="B238" t="s">
        <v>2961</v>
      </c>
      <c r="C238" t="s">
        <v>3911</v>
      </c>
      <c r="D238" t="s">
        <v>3912</v>
      </c>
    </row>
    <row r="239" spans="1:4" hidden="1">
      <c r="A239" t="s">
        <v>2961</v>
      </c>
      <c r="B239" t="s">
        <v>2961</v>
      </c>
      <c r="C239" t="s">
        <v>3913</v>
      </c>
      <c r="D239" t="s">
        <v>3914</v>
      </c>
    </row>
    <row r="240" spans="1:4" hidden="1">
      <c r="A240" t="s">
        <v>2961</v>
      </c>
      <c r="B240" t="s">
        <v>2961</v>
      </c>
      <c r="C240" t="s">
        <v>4200</v>
      </c>
      <c r="D240" t="s">
        <v>4201</v>
      </c>
    </row>
    <row r="241" spans="1:4" hidden="1">
      <c r="A241" t="s">
        <v>2961</v>
      </c>
      <c r="B241" t="s">
        <v>2961</v>
      </c>
      <c r="C241" t="s">
        <v>4202</v>
      </c>
      <c r="D241" t="s">
        <v>4203</v>
      </c>
    </row>
    <row r="242" spans="1:4" hidden="1">
      <c r="A242" s="159" t="s">
        <v>2961</v>
      </c>
      <c r="B242" s="159" t="s">
        <v>121</v>
      </c>
      <c r="C242" s="159" t="s">
        <v>121</v>
      </c>
      <c r="D242" s="159" t="s">
        <v>3850</v>
      </c>
    </row>
    <row r="243" spans="1:4" hidden="1">
      <c r="A243" s="159" t="s">
        <v>121</v>
      </c>
      <c r="B243" s="159" t="s">
        <v>121</v>
      </c>
      <c r="C243" s="159" t="s">
        <v>121</v>
      </c>
      <c r="D243" s="159" t="s">
        <v>3850</v>
      </c>
    </row>
  </sheetData>
  <sheetProtection algorithmName="SHA-512" hashValue="L4RSZjGxb2GjvKgDsLyCEGiYG0lRDEtNasvoy6bGuyKv6yKW7fmEvq+8MEeZSdSxAJpv28zQX2CKeqVZIKNfMQ==" saltValue="ofrM6N39SU3EVjpZyPUusA==" spinCount="100000" sheet="1" objects="1" scenarios="1"/>
  <pageMargins left="0.70866141732283472" right="0.70866141732283472" top="0.74803149606299213" bottom="0.74803149606299213" header="0.31496062992125984" footer="0.31496062992125984"/>
  <pageSetup paperSize="9" scale="39"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397</vt:i4>
      </vt:variant>
    </vt:vector>
  </HeadingPairs>
  <TitlesOfParts>
    <vt:vector size="411" baseType="lpstr">
      <vt:lpstr>Menu</vt:lpstr>
      <vt:lpstr>Listas Suspensas</vt:lpstr>
      <vt:lpstr>Pré-LOA 2024</vt:lpstr>
      <vt:lpstr>Apoio - Lista de Credores</vt:lpstr>
      <vt:lpstr>Apoio - Catálogo de POs</vt:lpstr>
      <vt:lpstr>Apoio - Funções-Programas</vt:lpstr>
      <vt:lpstr>Apoio - Lista de ações</vt:lpstr>
      <vt:lpstr>Função_Padrão</vt:lpstr>
      <vt:lpstr>Apoio - Lista de NDs</vt:lpstr>
      <vt:lpstr>Apoio - Lista de UOs</vt:lpstr>
      <vt:lpstr>Apoio CO - Pré-LOA 2024</vt:lpstr>
      <vt:lpstr>Regras de UO-Fonte-CO</vt:lpstr>
      <vt:lpstr>Apoio - Fontes e Detalhamentos</vt:lpstr>
      <vt:lpstr>Apoio - Plano de Metas 2023</vt:lpstr>
      <vt:lpstr>AptoAcao</vt:lpstr>
      <vt:lpstr>AptoCatPO</vt:lpstr>
      <vt:lpstr>AptoElemDesp</vt:lpstr>
      <vt:lpstr>AptoGND</vt:lpstr>
      <vt:lpstr>AptoModApl</vt:lpstr>
      <vt:lpstr>AptoProg</vt:lpstr>
      <vt:lpstr>AptoSubfunc</vt:lpstr>
      <vt:lpstr>DEMAIS</vt:lpstr>
      <vt:lpstr>DEMAIS_CO_FR_500</vt:lpstr>
      <vt:lpstr>DEMAIS_CO_FR_501</vt:lpstr>
      <vt:lpstr>DEMAIS_CO_FR_502</vt:lpstr>
      <vt:lpstr>DEMAIS_CO_FR_700</vt:lpstr>
      <vt:lpstr>DEMAIS_CO_FR_701</vt:lpstr>
      <vt:lpstr>DEMAIS_CO_FR_702</vt:lpstr>
      <vt:lpstr>DEMAIS_CO_FR_703</vt:lpstr>
      <vt:lpstr>DEMAIS_CO_FR_704</vt:lpstr>
      <vt:lpstr>DEMAIS_CO_FR_705</vt:lpstr>
      <vt:lpstr>DEMAIS_CO_FR_706</vt:lpstr>
      <vt:lpstr>DEMAIS_CO_FR_707</vt:lpstr>
      <vt:lpstr>DEMAIS_CO_FR_710</vt:lpstr>
      <vt:lpstr>DEMAIS_CO_FR_711</vt:lpstr>
      <vt:lpstr>DEMAIS_CO_FR_749</vt:lpstr>
      <vt:lpstr>DEMAIS_CO_FR_750</vt:lpstr>
      <vt:lpstr>DEMAIS_CO_FR_751</vt:lpstr>
      <vt:lpstr>DEMAIS_CO_FR_753</vt:lpstr>
      <vt:lpstr>DEMAIS_CO_FR_754</vt:lpstr>
      <vt:lpstr>DEMAIS_CO_FR_755</vt:lpstr>
      <vt:lpstr>DEMAIS_CO_FR_759</vt:lpstr>
      <vt:lpstr>DEMAIS_CO_FR_799</vt:lpstr>
      <vt:lpstr>DEMAIS_CO_FR_899</vt:lpstr>
      <vt:lpstr>FMAS_CO_FR_500</vt:lpstr>
      <vt:lpstr>FMAS_CO_FR_501</vt:lpstr>
      <vt:lpstr>FMAS_CO_FR_502</vt:lpstr>
      <vt:lpstr>FMAS_CO_FR_660</vt:lpstr>
      <vt:lpstr>FMAS_CO_FR_661</vt:lpstr>
      <vt:lpstr>FMAS_CO_FR_662</vt:lpstr>
      <vt:lpstr>FMAS_CO_FR_665</vt:lpstr>
      <vt:lpstr>FMAS_CO_FR_669</vt:lpstr>
      <vt:lpstr>FMAS_CO_FR_700</vt:lpstr>
      <vt:lpstr>FMAS_CO_FR_701</vt:lpstr>
      <vt:lpstr>FMAS_CO_FR_702</vt:lpstr>
      <vt:lpstr>FMAS_CO_FR_703</vt:lpstr>
      <vt:lpstr>FMAS_CO_FR_704</vt:lpstr>
      <vt:lpstr>FMAS_CO_FR_705</vt:lpstr>
      <vt:lpstr>FMAS_CO_FR_706</vt:lpstr>
      <vt:lpstr>FMAS_CO_FR_707</vt:lpstr>
      <vt:lpstr>FMAS_CO_FR_710</vt:lpstr>
      <vt:lpstr>FMAS_CO_FR_711</vt:lpstr>
      <vt:lpstr>FMAS_CO_FR_749</vt:lpstr>
      <vt:lpstr>FMAS_CO_FR_750</vt:lpstr>
      <vt:lpstr>FMAS_CO_FR_751</vt:lpstr>
      <vt:lpstr>FMAS_CO_FR_753</vt:lpstr>
      <vt:lpstr>FMAS_CO_FR_754</vt:lpstr>
      <vt:lpstr>FMAS_CO_FR_755</vt:lpstr>
      <vt:lpstr>FMAS_CO_FR_759</vt:lpstr>
      <vt:lpstr>FMAS_CO_FR_799</vt:lpstr>
      <vt:lpstr>FMAS_CO_FR_899</vt:lpstr>
      <vt:lpstr>FME_CO_FR_500</vt:lpstr>
      <vt:lpstr>FME_CO_FR_501</vt:lpstr>
      <vt:lpstr>FME_CO_FR_502</vt:lpstr>
      <vt:lpstr>FME_CO_FR_540</vt:lpstr>
      <vt:lpstr>FME_CO_FR_541</vt:lpstr>
      <vt:lpstr>FME_CO_FR_542</vt:lpstr>
      <vt:lpstr>FME_CO_FR_543</vt:lpstr>
      <vt:lpstr>FME_CO_FR_544</vt:lpstr>
      <vt:lpstr>FME_CO_FR_550</vt:lpstr>
      <vt:lpstr>FME_CO_FR_551</vt:lpstr>
      <vt:lpstr>FME_CO_FR_552</vt:lpstr>
      <vt:lpstr>FME_CO_FR_553</vt:lpstr>
      <vt:lpstr>FME_CO_FR_569</vt:lpstr>
      <vt:lpstr>FME_CO_FR_570</vt:lpstr>
      <vt:lpstr>FME_CO_FR_571</vt:lpstr>
      <vt:lpstr>FME_CO_FR_572</vt:lpstr>
      <vt:lpstr>FME_CO_FR_573</vt:lpstr>
      <vt:lpstr>FME_CO_FR_574</vt:lpstr>
      <vt:lpstr>FME_CO_FR_575</vt:lpstr>
      <vt:lpstr>FME_CO_FR_576</vt:lpstr>
      <vt:lpstr>FME_CO_FR_599</vt:lpstr>
      <vt:lpstr>FME_CO_FR_700</vt:lpstr>
      <vt:lpstr>FME_CO_FR_701</vt:lpstr>
      <vt:lpstr>FME_CO_FR_702</vt:lpstr>
      <vt:lpstr>FME_CO_FR_703</vt:lpstr>
      <vt:lpstr>FME_CO_FR_704</vt:lpstr>
      <vt:lpstr>FME_CO_FR_705</vt:lpstr>
      <vt:lpstr>FME_CO_FR_706</vt:lpstr>
      <vt:lpstr>FME_CO_FR_707</vt:lpstr>
      <vt:lpstr>FME_CO_FR_710</vt:lpstr>
      <vt:lpstr>FME_CO_FR_711</vt:lpstr>
      <vt:lpstr>FME_CO_FR_749</vt:lpstr>
      <vt:lpstr>FME_CO_FR_750</vt:lpstr>
      <vt:lpstr>FME_CO_FR_751</vt:lpstr>
      <vt:lpstr>FME_CO_FR_753</vt:lpstr>
      <vt:lpstr>FME_CO_FR_754</vt:lpstr>
      <vt:lpstr>FME_CO_FR_755</vt:lpstr>
      <vt:lpstr>FME_CO_FR_799</vt:lpstr>
      <vt:lpstr>FME_CO_FR_899</vt:lpstr>
      <vt:lpstr>FMMU_CO_FR_500</vt:lpstr>
      <vt:lpstr>FMMU_CO_FR_501</vt:lpstr>
      <vt:lpstr>FMMU_CO_FR_502</vt:lpstr>
      <vt:lpstr>FMMU_CO_FR_700</vt:lpstr>
      <vt:lpstr>FMMU_CO_FR_701</vt:lpstr>
      <vt:lpstr>FMMU_CO_FR_702</vt:lpstr>
      <vt:lpstr>FMMU_CO_FR_703</vt:lpstr>
      <vt:lpstr>FMMU_CO_FR_704</vt:lpstr>
      <vt:lpstr>FMMU_CO_FR_705</vt:lpstr>
      <vt:lpstr>FMMU_CO_FR_706</vt:lpstr>
      <vt:lpstr>FMMU_CO_FR_707</vt:lpstr>
      <vt:lpstr>FMMU_CO_FR_710</vt:lpstr>
      <vt:lpstr>FMMU_CO_FR_711</vt:lpstr>
      <vt:lpstr>FMMU_CO_FR_749</vt:lpstr>
      <vt:lpstr>FMMU_CO_FR_750</vt:lpstr>
      <vt:lpstr>FMMU_CO_FR_751</vt:lpstr>
      <vt:lpstr>FMMU_CO_FR_753</vt:lpstr>
      <vt:lpstr>FMMU_CO_FR_754</vt:lpstr>
      <vt:lpstr>FMMU_CO_FR_755</vt:lpstr>
      <vt:lpstr>FMMU_CO_FR_759</vt:lpstr>
      <vt:lpstr>FMMU_CO_FR_799</vt:lpstr>
      <vt:lpstr>FMMU_CO_FR_899</vt:lpstr>
      <vt:lpstr>FUHAB_CO_FR_500</vt:lpstr>
      <vt:lpstr>FUHAB_CO_FR_501</vt:lpstr>
      <vt:lpstr>FUHAB_CO_FR_502</vt:lpstr>
      <vt:lpstr>FUHAB_CO_FR_700</vt:lpstr>
      <vt:lpstr>FUHAB_CO_FR_701</vt:lpstr>
      <vt:lpstr>FUHAB_CO_FR_702</vt:lpstr>
      <vt:lpstr>FUHAB_CO_FR_703</vt:lpstr>
      <vt:lpstr>FUHAB_CO_FR_704</vt:lpstr>
      <vt:lpstr>FUHAB_CO_FR_705</vt:lpstr>
      <vt:lpstr>FUHAB_CO_FR_706</vt:lpstr>
      <vt:lpstr>FUHAB_CO_FR_707</vt:lpstr>
      <vt:lpstr>FUHAB_CO_FR_710</vt:lpstr>
      <vt:lpstr>FUHAB_CO_FR_711</vt:lpstr>
      <vt:lpstr>FUHAB_CO_FR_749</vt:lpstr>
      <vt:lpstr>FUHAB_CO_FR_750</vt:lpstr>
      <vt:lpstr>FUHAB_CO_FR_751</vt:lpstr>
      <vt:lpstr>FUHAB_CO_FR_753</vt:lpstr>
      <vt:lpstr>FUHAB_CO_FR_754</vt:lpstr>
      <vt:lpstr>FUHAB_CO_FR_755</vt:lpstr>
      <vt:lpstr>FUHAB_CO_FR_759</vt:lpstr>
      <vt:lpstr>FUHAB_CO_FR_799</vt:lpstr>
      <vt:lpstr>FUHAB_CO_FR_899</vt:lpstr>
      <vt:lpstr>FUMTER_CO_FR_500</vt:lpstr>
      <vt:lpstr>FUMTER_CO_FR_501</vt:lpstr>
      <vt:lpstr>FUMTER_CO_FR_502</vt:lpstr>
      <vt:lpstr>FUMTER_CO_FR_700</vt:lpstr>
      <vt:lpstr>FUMTER_CO_FR_701</vt:lpstr>
      <vt:lpstr>FUMTER_CO_FR_702</vt:lpstr>
      <vt:lpstr>FUMTER_CO_FR_703</vt:lpstr>
      <vt:lpstr>FUMTER_CO_FR_704</vt:lpstr>
      <vt:lpstr>FUMTER_CO_FR_705</vt:lpstr>
      <vt:lpstr>FUMTER_CO_FR_706</vt:lpstr>
      <vt:lpstr>FUMTER_CO_FR_707</vt:lpstr>
      <vt:lpstr>FUMTER_CO_FR_710</vt:lpstr>
      <vt:lpstr>FUMTER_CO_FR_711</vt:lpstr>
      <vt:lpstr>FUMTER_CO_FR_714</vt:lpstr>
      <vt:lpstr>FUMTER_CO_FR_749</vt:lpstr>
      <vt:lpstr>FUMTER_CO_FR_750</vt:lpstr>
      <vt:lpstr>FUMTER_CO_FR_751</vt:lpstr>
      <vt:lpstr>FUMTER_CO_FR_753</vt:lpstr>
      <vt:lpstr>FUMTER_CO_FR_754</vt:lpstr>
      <vt:lpstr>FUMTER_CO_FR_755</vt:lpstr>
      <vt:lpstr>FUMTER_CO_FR_759</vt:lpstr>
      <vt:lpstr>FUMTER_CO_FR_799</vt:lpstr>
      <vt:lpstr>FUMTER_CO_FR_899</vt:lpstr>
      <vt:lpstr>FuncaoCGM</vt:lpstr>
      <vt:lpstr>FuncaoCLIN</vt:lpstr>
      <vt:lpstr>FuncaoCMN</vt:lpstr>
      <vt:lpstr>FuncaoEFM</vt:lpstr>
      <vt:lpstr>FuncaoEGP</vt:lpstr>
      <vt:lpstr>FuncaoEMUSA</vt:lpstr>
      <vt:lpstr>FuncaoFAN</vt:lpstr>
      <vt:lpstr>FuncaoFBC</vt:lpstr>
      <vt:lpstr>FuncaoFCE</vt:lpstr>
      <vt:lpstr>FuncaoFER</vt:lpstr>
      <vt:lpstr>FuncaoFIA</vt:lpstr>
      <vt:lpstr>FuncaoFMAS</vt:lpstr>
      <vt:lpstr>FuncaoFMCA</vt:lpstr>
      <vt:lpstr>FuncaoFME</vt:lpstr>
      <vt:lpstr>FuncaoFMMU</vt:lpstr>
      <vt:lpstr>FuncaoFMT</vt:lpstr>
      <vt:lpstr>FuncaoFPGM</vt:lpstr>
      <vt:lpstr>FuncaoFUHAB</vt:lpstr>
      <vt:lpstr>FuncaoFUMTER</vt:lpstr>
      <vt:lpstr>FuncaoFUNDACAOSAUDE</vt:lpstr>
      <vt:lpstr>FuncaoFUNDEPI</vt:lpstr>
      <vt:lpstr>FuncaoFUNDOSAUDE</vt:lpstr>
      <vt:lpstr>FuncaoNELTUR</vt:lpstr>
      <vt:lpstr>FuncaoNITPREV</vt:lpstr>
      <vt:lpstr>FuncaoNITPREVFIN</vt:lpstr>
      <vt:lpstr>FuncaoNITPREVPREV</vt:lpstr>
      <vt:lpstr>FuncaoNITTRANS</vt:lpstr>
      <vt:lpstr>FuncaoPGM</vt:lpstr>
      <vt:lpstr>FuncaoRegional</vt:lpstr>
      <vt:lpstr>FuncaoRESERVA</vt:lpstr>
      <vt:lpstr>FuncaoSAE</vt:lpstr>
      <vt:lpstr>FuncaoSECLIMA</vt:lpstr>
      <vt:lpstr>FuncaoSECONSER</vt:lpstr>
      <vt:lpstr>FuncaoSEDEN</vt:lpstr>
      <vt:lpstr>FuncaoSEMPAS</vt:lpstr>
      <vt:lpstr>FuncaoSEMUG</vt:lpstr>
      <vt:lpstr>FuncaoSEOP</vt:lpstr>
      <vt:lpstr>FuncaoSEPLAG</vt:lpstr>
      <vt:lpstr>FuncaoSEXEC</vt:lpstr>
      <vt:lpstr>FuncaoSMA</vt:lpstr>
      <vt:lpstr>FuncaoSMAC</vt:lpstr>
      <vt:lpstr>FuncaoSMARHS</vt:lpstr>
      <vt:lpstr>FuncaoSMASES</vt:lpstr>
      <vt:lpstr>FuncaoSMC</vt:lpstr>
      <vt:lpstr>FuncaoSMCTI</vt:lpstr>
      <vt:lpstr>FuncaoSMDC</vt:lpstr>
      <vt:lpstr>FuncaoSMDCG</vt:lpstr>
      <vt:lpstr>FuncaoSMDH</vt:lpstr>
      <vt:lpstr>FuncaoSME</vt:lpstr>
      <vt:lpstr>FuncaoSMEL</vt:lpstr>
      <vt:lpstr>FuncaoSMF</vt:lpstr>
      <vt:lpstr>FuncaoSMHRF</vt:lpstr>
      <vt:lpstr>FuncaoSMID</vt:lpstr>
      <vt:lpstr>FuncaoSMO</vt:lpstr>
      <vt:lpstr>FuncaoSMRI</vt:lpstr>
      <vt:lpstr>FuncaoSMS</vt:lpstr>
      <vt:lpstr>FuncaoSMU</vt:lpstr>
      <vt:lpstr>FuncaoVP</vt:lpstr>
      <vt:lpstr>FUNDOSAUDE_CO_FR_500</vt:lpstr>
      <vt:lpstr>FUNDOSAUDE_CO_FR_501</vt:lpstr>
      <vt:lpstr>FUNDOSAUDE_CO_FR_502</vt:lpstr>
      <vt:lpstr>FUNDOSAUDE_CO_FR_600</vt:lpstr>
      <vt:lpstr>FUNDOSAUDE_CO_FR_601</vt:lpstr>
      <vt:lpstr>FUNDOSAUDE_CO_FR_602</vt:lpstr>
      <vt:lpstr>FUNDOSAUDE_CO_FR_603</vt:lpstr>
      <vt:lpstr>FUNDOSAUDE_CO_FR_604</vt:lpstr>
      <vt:lpstr>FUNDOSAUDE_CO_FR_621</vt:lpstr>
      <vt:lpstr>FUNDOSAUDE_CO_FR_622</vt:lpstr>
      <vt:lpstr>FUNDOSAUDE_CO_FR_631</vt:lpstr>
      <vt:lpstr>FUNDOSAUDE_CO_FR_632</vt:lpstr>
      <vt:lpstr>FUNDOSAUDE_CO_FR_633</vt:lpstr>
      <vt:lpstr>FUNDOSAUDE_CO_FR_634</vt:lpstr>
      <vt:lpstr>FUNDOSAUDE_CO_FR_635</vt:lpstr>
      <vt:lpstr>FUNDOSAUDE_CO_FR_636</vt:lpstr>
      <vt:lpstr>FUNDOSAUDE_CO_FR_659</vt:lpstr>
      <vt:lpstr>FUNDOSAUDE_CO_FR_700</vt:lpstr>
      <vt:lpstr>FUNDOSAUDE_CO_FR_701</vt:lpstr>
      <vt:lpstr>FUNDOSAUDE_CO_FR_702</vt:lpstr>
      <vt:lpstr>FUNDOSAUDE_CO_FR_703</vt:lpstr>
      <vt:lpstr>FUNDOSAUDE_CO_FR_704</vt:lpstr>
      <vt:lpstr>FUNDOSAUDE_CO_FR_705</vt:lpstr>
      <vt:lpstr>FUNDOSAUDE_CO_FR_706</vt:lpstr>
      <vt:lpstr>FUNDOSAUDE_CO_FR_707</vt:lpstr>
      <vt:lpstr>FUNDOSAUDE_CO_FR_710</vt:lpstr>
      <vt:lpstr>FUNDOSAUDE_CO_FR_711</vt:lpstr>
      <vt:lpstr>FUNDOSAUDE_CO_FR_749</vt:lpstr>
      <vt:lpstr>FUNDOSAUDE_CO_FR_750</vt:lpstr>
      <vt:lpstr>FUNDOSAUDE_CO_FR_751</vt:lpstr>
      <vt:lpstr>FUNDOSAUDE_CO_FR_753</vt:lpstr>
      <vt:lpstr>FUNDOSAUDE_CO_FR_754</vt:lpstr>
      <vt:lpstr>FUNDOSAUDE_CO_FR_755</vt:lpstr>
      <vt:lpstr>FUNDOSAUDE_CO_FR_759</vt:lpstr>
      <vt:lpstr>FUNDOSAUDE_CO_FR_799</vt:lpstr>
      <vt:lpstr>FUNDOSAUDE_CO_FR_899</vt:lpstr>
      <vt:lpstr>Meta_Assist</vt:lpstr>
      <vt:lpstr>Meta_CGM</vt:lpstr>
      <vt:lpstr>Meta_CLIN</vt:lpstr>
      <vt:lpstr>Meta_Educ</vt:lpstr>
      <vt:lpstr>Meta_EGP</vt:lpstr>
      <vt:lpstr>Meta_EMUSA</vt:lpstr>
      <vt:lpstr>Meta_FAN</vt:lpstr>
      <vt:lpstr>Meta_FUMTER</vt:lpstr>
      <vt:lpstr>Meta_Habit</vt:lpstr>
      <vt:lpstr>Meta_MeioA</vt:lpstr>
      <vt:lpstr>Meta_NA</vt:lpstr>
      <vt:lpstr>Meta_NELTUR</vt:lpstr>
      <vt:lpstr>Meta_NITPREV</vt:lpstr>
      <vt:lpstr>Meta_NITTRANS</vt:lpstr>
      <vt:lpstr>Meta_PGM</vt:lpstr>
      <vt:lpstr>Meta_SAE</vt:lpstr>
      <vt:lpstr>Meta_Saude</vt:lpstr>
      <vt:lpstr>Meta_SECLIMA</vt:lpstr>
      <vt:lpstr>Meta_SECONSER</vt:lpstr>
      <vt:lpstr>Meta_SEDEN</vt:lpstr>
      <vt:lpstr>Meta_SEMPAS</vt:lpstr>
      <vt:lpstr>Meta_SEMUG</vt:lpstr>
      <vt:lpstr>Meta_SEOP</vt:lpstr>
      <vt:lpstr>Meta_SEPLAG</vt:lpstr>
      <vt:lpstr>Meta_SEXEC</vt:lpstr>
      <vt:lpstr>Meta_SMA</vt:lpstr>
      <vt:lpstr>Meta_SMAC</vt:lpstr>
      <vt:lpstr>Meta_SMC</vt:lpstr>
      <vt:lpstr>Meta_SMCTI</vt:lpstr>
      <vt:lpstr>Meta_SMDC</vt:lpstr>
      <vt:lpstr>Meta_SMDCG</vt:lpstr>
      <vt:lpstr>Meta_SMDH</vt:lpstr>
      <vt:lpstr>Meta_SME</vt:lpstr>
      <vt:lpstr>Meta_SMEL</vt:lpstr>
      <vt:lpstr>Meta_SMF</vt:lpstr>
      <vt:lpstr>Meta_SMID</vt:lpstr>
      <vt:lpstr>Meta_SMO</vt:lpstr>
      <vt:lpstr>Meta_SMU</vt:lpstr>
      <vt:lpstr>NITPREV_CO_FR_500</vt:lpstr>
      <vt:lpstr>NITPREV_CO_FR_501</vt:lpstr>
      <vt:lpstr>NITPREV_CO_FR_502</vt:lpstr>
      <vt:lpstr>NITPREV_CO_FR_700</vt:lpstr>
      <vt:lpstr>NITPREV_CO_FR_701</vt:lpstr>
      <vt:lpstr>NITPREV_CO_FR_702</vt:lpstr>
      <vt:lpstr>NITPREV_CO_FR_703</vt:lpstr>
      <vt:lpstr>NITPREV_CO_FR_704</vt:lpstr>
      <vt:lpstr>NITPREV_CO_FR_705</vt:lpstr>
      <vt:lpstr>NITPREV_CO_FR_706</vt:lpstr>
      <vt:lpstr>NITPREV_CO_FR_707</vt:lpstr>
      <vt:lpstr>NITPREV_CO_FR_710</vt:lpstr>
      <vt:lpstr>NITPREV_CO_FR_711</vt:lpstr>
      <vt:lpstr>NITPREV_CO_FR_749</vt:lpstr>
      <vt:lpstr>NITPREV_CO_FR_750</vt:lpstr>
      <vt:lpstr>NITPREV_CO_FR_751</vt:lpstr>
      <vt:lpstr>NITPREV_CO_FR_753</vt:lpstr>
      <vt:lpstr>NITPREV_CO_FR_754</vt:lpstr>
      <vt:lpstr>NITPREV_CO_FR_755</vt:lpstr>
      <vt:lpstr>NITPREV_CO_FR_799</vt:lpstr>
      <vt:lpstr>NITPREV_CO_FR_802</vt:lpstr>
      <vt:lpstr>NITPREV_CO_FR_899</vt:lpstr>
      <vt:lpstr>NITPREVFIN_CO_FR_500</vt:lpstr>
      <vt:lpstr>NITPREVFIN_CO_FR_501</vt:lpstr>
      <vt:lpstr>NITPREVFIN_CO_FR_502</vt:lpstr>
      <vt:lpstr>NITPREVFIN_CO_FR_700</vt:lpstr>
      <vt:lpstr>NITPREVFIN_CO_FR_701</vt:lpstr>
      <vt:lpstr>NITPREVFIN_CO_FR_702</vt:lpstr>
      <vt:lpstr>NITPREVFIN_CO_FR_703</vt:lpstr>
      <vt:lpstr>NITPREVFIN_CO_FR_704</vt:lpstr>
      <vt:lpstr>NITPREVFIN_CO_FR_705</vt:lpstr>
      <vt:lpstr>NITPREVFIN_CO_FR_706</vt:lpstr>
      <vt:lpstr>NITPREVFIN_CO_FR_707</vt:lpstr>
      <vt:lpstr>NITPREVFIN_CO_FR_710</vt:lpstr>
      <vt:lpstr>NITPREVFIN_CO_FR_711</vt:lpstr>
      <vt:lpstr>NITPREVFIN_CO_FR_749</vt:lpstr>
      <vt:lpstr>NITPREVFIN_CO_FR_750</vt:lpstr>
      <vt:lpstr>NITPREVFIN_CO_FR_751</vt:lpstr>
      <vt:lpstr>NITPREVFIN_CO_FR_753</vt:lpstr>
      <vt:lpstr>NITPREVFIN_CO_FR_754</vt:lpstr>
      <vt:lpstr>NITPREVFIN_CO_FR_755</vt:lpstr>
      <vt:lpstr>NITPREVFIN_CO_FR_759</vt:lpstr>
      <vt:lpstr>NITPREVFIN_CO_FR_799</vt:lpstr>
      <vt:lpstr>NITPREVFIN_CO_FR_801</vt:lpstr>
      <vt:lpstr>NITPREVFIN_CO_FR_899</vt:lpstr>
      <vt:lpstr>NITPREVPREV_CO_FR_500</vt:lpstr>
      <vt:lpstr>NITPREVPREV_CO_FR_501</vt:lpstr>
      <vt:lpstr>NITPREVPREV_CO_FR_502</vt:lpstr>
      <vt:lpstr>NITPREVPREV_CO_FR_700</vt:lpstr>
      <vt:lpstr>NITPREVPREV_CO_FR_701</vt:lpstr>
      <vt:lpstr>NITPREVPREV_CO_FR_702</vt:lpstr>
      <vt:lpstr>NITPREVPREV_CO_FR_703</vt:lpstr>
      <vt:lpstr>NITPREVPREV_CO_FR_704</vt:lpstr>
      <vt:lpstr>NITPREVPREV_CO_FR_705</vt:lpstr>
      <vt:lpstr>NITPREVPREV_CO_FR_706</vt:lpstr>
      <vt:lpstr>NITPREVPREV_CO_FR_707</vt:lpstr>
      <vt:lpstr>NITPREVPREV_CO_FR_710</vt:lpstr>
      <vt:lpstr>NITPREVPREV_CO_FR_711</vt:lpstr>
      <vt:lpstr>NITPREVPREV_CO_FR_749</vt:lpstr>
      <vt:lpstr>NITPREVPREV_CO_FR_750</vt:lpstr>
      <vt:lpstr>NITPREVPREV_CO_FR_751</vt:lpstr>
      <vt:lpstr>NITPREVPREV_CO_FR_753</vt:lpstr>
      <vt:lpstr>NITPREVPREV_CO_FR_754</vt:lpstr>
      <vt:lpstr>NITPREVPREV_CO_FR_755</vt:lpstr>
      <vt:lpstr>NITPREVPREV_CO_FR_759</vt:lpstr>
      <vt:lpstr>NITPREVPREV_CO_FR_799</vt:lpstr>
      <vt:lpstr>NITPREVPREV_CO_FR_800</vt:lpstr>
      <vt:lpstr>NITPREVPREV_CO_FR_899</vt:lpstr>
      <vt:lpstr>NITTRANS_CO_FR_500</vt:lpstr>
      <vt:lpstr>NITTRANS_CO_FR_501</vt:lpstr>
      <vt:lpstr>NITTRANS_CO_FR_502</vt:lpstr>
      <vt:lpstr>NITTRANS_CO_FR_700</vt:lpstr>
      <vt:lpstr>NITTRANS_CO_FR_701</vt:lpstr>
      <vt:lpstr>NITTRANS_CO_FR_702</vt:lpstr>
      <vt:lpstr>NITTRANS_CO_FR_703</vt:lpstr>
      <vt:lpstr>NITTRANS_CO_FR_704</vt:lpstr>
      <vt:lpstr>NITTRANS_CO_FR_705</vt:lpstr>
      <vt:lpstr>NITTRANS_CO_FR_706</vt:lpstr>
      <vt:lpstr>NITTRANS_CO_FR_707</vt:lpstr>
      <vt:lpstr>NITTRANS_CO_FR_710</vt:lpstr>
      <vt:lpstr>NITTRANS_CO_FR_711</vt:lpstr>
      <vt:lpstr>NITTRANS_CO_FR_749</vt:lpstr>
      <vt:lpstr>NITTRANS_CO_FR_750</vt:lpstr>
      <vt:lpstr>NITTRANS_CO_FR_751</vt:lpstr>
      <vt:lpstr>NITTRANS_CO_FR_752</vt:lpstr>
      <vt:lpstr>NITTRANS_CO_FR_753</vt:lpstr>
      <vt:lpstr>NITTRANS_CO_FR_754</vt:lpstr>
      <vt:lpstr>NITTRANS_CO_FR_755</vt:lpstr>
      <vt:lpstr>NITTRANS_CO_FR_799</vt:lpstr>
      <vt:lpstr>NITTRANS_CO_FR_899</vt:lpstr>
      <vt:lpstr>SAEFUNC</vt:lpstr>
      <vt:lpstr>'Apoio - Plano de Metas 2023'!Titulos_de_impressao</vt:lpstr>
      <vt:lpstr>Todas_FMAS</vt:lpstr>
      <vt:lpstr>Todas_FME</vt:lpstr>
      <vt:lpstr>Todas_FMMU</vt:lpstr>
      <vt:lpstr>Todas_FUHAB</vt:lpstr>
      <vt:lpstr>Todas_FUMTER</vt:lpstr>
      <vt:lpstr>Todas_FUNDOSAUDE</vt:lpstr>
      <vt:lpstr>Todas_NITPREV</vt:lpstr>
      <vt:lpstr>Todas_NITPREVFIN</vt:lpstr>
      <vt:lpstr>Todas_NITPREVPREV</vt:lpstr>
      <vt:lpstr>Todas_NITTRANS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Ribeiro de Souza</dc:creator>
  <cp:keywords/>
  <dc:description/>
  <cp:lastModifiedBy>Julia</cp:lastModifiedBy>
  <cp:revision/>
  <dcterms:created xsi:type="dcterms:W3CDTF">2023-05-09T15:03:20Z</dcterms:created>
  <dcterms:modified xsi:type="dcterms:W3CDTF">2023-12-13T15:41:48Z</dcterms:modified>
  <cp:category/>
  <cp:contentStatus/>
</cp:coreProperties>
</file>